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defaultThemeVersion="124226"/>
  <bookViews>
    <workbookView xWindow="480" yWindow="120" windowWidth="8955" windowHeight="8355"/>
  </bookViews>
  <sheets>
    <sheet name="KV allgemein übersichtlicher" sheetId="4" r:id="rId1"/>
    <sheet name="Berechnung Zeitkontingent" sheetId="3" r:id="rId2"/>
    <sheet name="Zusatzleistungen" sheetId="7" r:id="rId3"/>
    <sheet name="Kombileistung" sheetId="5" r:id="rId4"/>
    <sheet name="Daten Pflegegrade" sheetId="2" r:id="rId5"/>
  </sheets>
  <definedNames>
    <definedName name="_xlnm.Print_Area" localSheetId="1">'Berechnung Zeitkontingent'!$A$1:$AA$46</definedName>
    <definedName name="_xlnm.Print_Area" localSheetId="0">'KV allgemein übersichtlicher'!$A$1:$J$88</definedName>
    <definedName name="fax" localSheetId="0">'KV allgemein übersichtlicher'!$A$2</definedName>
    <definedName name="Pflegestufen">'Daten Pflegegrade'!$C$12:$D$12</definedName>
    <definedName name="Z_3FB86D41_FCDB_4322_B6B1_22999C83BE84_.wvu.Cols" localSheetId="0" hidden="1">'KV allgemein übersichtlicher'!$H:$H,'KV allgemein übersichtlicher'!$K:$K</definedName>
  </definedNames>
  <calcPr calcId="125725"/>
  <customWorkbookViews>
    <customWorkbookView name="Benutzer - Persönliche Ansicht" guid="{3FB86D41-FCDB-4322-B6B1-22999C83BE84}" mergeInterval="0" personalView="1" maximized="1" windowWidth="1276" windowHeight="834" activeSheetId="1"/>
  </customWorkbookViews>
</workbook>
</file>

<file path=xl/calcChain.xml><?xml version="1.0" encoding="utf-8"?>
<calcChain xmlns="http://schemas.openxmlformats.org/spreadsheetml/2006/main">
  <c r="J79" i="4"/>
  <c r="Q39" i="3" l="1"/>
  <c r="Z39"/>
  <c r="J9" i="4"/>
  <c r="G9" i="5"/>
  <c r="F9"/>
  <c r="E9"/>
  <c r="D9"/>
  <c r="P2" i="3"/>
  <c r="J10" i="4"/>
  <c r="J11"/>
  <c r="J12"/>
  <c r="J13"/>
  <c r="J14"/>
  <c r="J15"/>
  <c r="J16"/>
  <c r="J17"/>
  <c r="J18"/>
  <c r="J19"/>
  <c r="J20"/>
  <c r="J21"/>
  <c r="J22"/>
  <c r="J23"/>
  <c r="J24"/>
  <c r="J25"/>
  <c r="J26"/>
  <c r="J27"/>
  <c r="J28"/>
  <c r="J29"/>
  <c r="J30"/>
  <c r="J31"/>
  <c r="J32"/>
  <c r="J33"/>
  <c r="J34" l="1"/>
  <c r="J5"/>
  <c r="D33" l="1"/>
  <c r="D32"/>
  <c r="D31"/>
  <c r="D30"/>
  <c r="D29"/>
  <c r="D28"/>
  <c r="D27"/>
  <c r="D26"/>
  <c r="D25"/>
  <c r="D24"/>
  <c r="D23"/>
  <c r="D22"/>
  <c r="D21"/>
  <c r="D20"/>
  <c r="D19"/>
  <c r="D18"/>
  <c r="D17"/>
  <c r="D16"/>
  <c r="D15"/>
  <c r="D14"/>
  <c r="D13"/>
  <c r="D12"/>
  <c r="D11"/>
  <c r="D10"/>
  <c r="D9"/>
  <c r="F30"/>
  <c r="G30" s="1"/>
  <c r="F29"/>
  <c r="G29" s="1"/>
  <c r="F28"/>
  <c r="G28" s="1"/>
  <c r="F27"/>
  <c r="G27" s="1"/>
  <c r="F26"/>
  <c r="G26" s="1"/>
  <c r="F25"/>
  <c r="G25" s="1"/>
  <c r="F24"/>
  <c r="G24" s="1"/>
  <c r="F23"/>
  <c r="G23" s="1"/>
  <c r="F22"/>
  <c r="G22" s="1"/>
  <c r="F20"/>
  <c r="G20" s="1"/>
  <c r="F19"/>
  <c r="G19" s="1"/>
  <c r="F18"/>
  <c r="G18" s="1"/>
  <c r="F17"/>
  <c r="G17" s="1"/>
  <c r="F16"/>
  <c r="G16" s="1"/>
  <c r="F15"/>
  <c r="G15" s="1"/>
  <c r="F14"/>
  <c r="G14" s="1"/>
  <c r="F13"/>
  <c r="G13" s="1"/>
  <c r="F12"/>
  <c r="G12" s="1"/>
  <c r="F11"/>
  <c r="G11" s="1"/>
  <c r="F10"/>
  <c r="G10" s="1"/>
  <c r="F9"/>
  <c r="G9" s="1"/>
  <c r="I60" l="1"/>
  <c r="F43" l="1"/>
  <c r="G43" l="1"/>
  <c r="H43" s="1"/>
  <c r="I43" s="1"/>
  <c r="H50" l="1"/>
  <c r="H39" i="3" l="1"/>
  <c r="G39" i="4" s="1"/>
  <c r="A2" i="3"/>
  <c r="G41" i="4" l="1"/>
  <c r="H41" s="1"/>
  <c r="H39"/>
  <c r="D41" l="1"/>
  <c r="F41" s="1"/>
  <c r="I41" s="1"/>
  <c r="D39"/>
  <c r="F39" s="1"/>
  <c r="I39" s="1"/>
  <c r="H52" l="1"/>
  <c r="I54" l="1"/>
  <c r="I52"/>
  <c r="H56" l="1"/>
  <c r="I58" s="1"/>
  <c r="G7" i="5"/>
  <c r="G8" s="1"/>
  <c r="E7" l="1"/>
  <c r="E8" s="1"/>
  <c r="F7"/>
  <c r="F8" s="1"/>
  <c r="J62" i="4"/>
  <c r="J66" s="1"/>
  <c r="A69" s="1"/>
  <c r="D7" i="5"/>
  <c r="D8" s="1"/>
</calcChain>
</file>

<file path=xl/comments1.xml><?xml version="1.0" encoding="utf-8"?>
<comments xmlns="http://schemas.openxmlformats.org/spreadsheetml/2006/main">
  <authors>
    <author>selin</author>
    <author>Benutzer</author>
  </authors>
  <commentList>
    <comment ref="H8" authorId="0">
      <text>
        <r>
          <rPr>
            <b/>
            <sz val="8"/>
            <color indexed="81"/>
            <rFont val="Tahoma"/>
            <family val="2"/>
          </rPr>
          <t>In dieser Spalte bitte die Anzahl eintragen</t>
        </r>
        <r>
          <rPr>
            <sz val="8"/>
            <color indexed="81"/>
            <rFont val="Tahoma"/>
            <family val="2"/>
          </rPr>
          <t>.</t>
        </r>
      </text>
    </comment>
    <comment ref="I8" authorId="1">
      <text>
        <r>
          <rPr>
            <b/>
            <sz val="8"/>
            <color indexed="81"/>
            <rFont val="Tahoma"/>
            <family val="2"/>
          </rPr>
          <t>In dieser Spalte bitte die Anzahl eintragen.</t>
        </r>
      </text>
    </comment>
  </commentList>
</comments>
</file>

<file path=xl/sharedStrings.xml><?xml version="1.0" encoding="utf-8"?>
<sst xmlns="http://schemas.openxmlformats.org/spreadsheetml/2006/main" count="168" uniqueCount="141">
  <si>
    <t xml:space="preserve">Hilfe bei der Nahrungsaufnahme </t>
  </si>
  <si>
    <t>Beheizen der Wohnung (Ofenheizung)</t>
  </si>
  <si>
    <t>Reinigen der Wohnung pro Woche</t>
  </si>
  <si>
    <t>Kleine Besorgungen</t>
  </si>
  <si>
    <t>Zubereitung einer warmen Mahlzeit in der Häuslichkeit (nicht bei Essen auf Rädern)</t>
  </si>
  <si>
    <t>Zubereitung einer warmen Mahlzeit mit besonderen Aufwand (z.B. Diabetiker)</t>
  </si>
  <si>
    <t>Zubereitung einer sonstigen Mahlzeit</t>
  </si>
  <si>
    <t>Erstbesuch</t>
  </si>
  <si>
    <t xml:space="preserve">Wegepauschale </t>
  </si>
  <si>
    <t>Wegepauschale halber Satz</t>
  </si>
  <si>
    <t>Darm- und Blasenentleerung (nur in Kombination mit LK 1-4)</t>
  </si>
  <si>
    <t>Hilfe beim Verlassen und / oder Wiederaufsuchen der Wohnung</t>
  </si>
  <si>
    <t>Kostenberechnung</t>
  </si>
  <si>
    <t>I</t>
  </si>
  <si>
    <t>II</t>
  </si>
  <si>
    <t>III</t>
  </si>
  <si>
    <t>Gesamt-Pflegetage:</t>
  </si>
  <si>
    <t>Pflegestufen</t>
  </si>
  <si>
    <t>Punktzahl
je Komplex</t>
  </si>
  <si>
    <t>Folgebesuch zur Aktualisierung der Pflege</t>
  </si>
  <si>
    <t>Einkauf/Vorratseinkauf</t>
  </si>
  <si>
    <t>Datum:</t>
  </si>
  <si>
    <t>III (Härtefall)</t>
  </si>
  <si>
    <t>0 (mit Demenz etc.)</t>
  </si>
  <si>
    <t>I (mit Demenz etc.)</t>
  </si>
  <si>
    <t>II (mit Demenz etc.)</t>
  </si>
  <si>
    <t>Zeitkontingente (ZK) je Leistungsart</t>
  </si>
  <si>
    <t>Punktzahl pro Min.</t>
  </si>
  <si>
    <t>Preis pro Minute</t>
  </si>
  <si>
    <t>Summe</t>
  </si>
  <si>
    <t>Rechn.
Minuten</t>
  </si>
  <si>
    <t>Punkzahl pro Std.</t>
  </si>
  <si>
    <t>Altenpflegeausbildung Aufschlag in %:</t>
  </si>
  <si>
    <t>Gesamtbetrag nach LK's</t>
  </si>
  <si>
    <t>Gesamtbetrag incl. Ausbildungsumlage</t>
  </si>
  <si>
    <t>Gesamtbetrag Leistungskomplexe + Zeitkontingente</t>
  </si>
  <si>
    <t>Eigenanteil für Leistungen nach SGB XI</t>
  </si>
  <si>
    <t>./. Sachleistung</t>
  </si>
  <si>
    <t xml:space="preserve">= Gesamtsumme Eigenanteil </t>
  </si>
  <si>
    <t>zzgl. Zeitkontingente gesamt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</si>
  <si>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</si>
  <si>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</si>
  <si>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</si>
  <si>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</si>
  <si>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</si>
  <si>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</si>
  <si>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</si>
  <si>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</si>
  <si>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</si>
  <si>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</si>
  <si>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</si>
  <si>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</si>
  <si>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</si>
  <si>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</si>
  <si>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</si>
  <si>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</si>
  <si>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</si>
  <si>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</si>
  <si>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</si>
  <si>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</si>
  <si>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</si>
  <si>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</si>
  <si>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</si>
  <si>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</si>
  <si>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</si>
  <si>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</si>
  <si>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</si>
  <si>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</si>
  <si>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</si>
  <si>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</si>
  <si>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</si>
  <si>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früh</t>
  </si>
  <si>
    <t>morgen</t>
  </si>
  <si>
    <t>vorm.</t>
  </si>
  <si>
    <t>mittag</t>
  </si>
  <si>
    <t>nachm.</t>
  </si>
  <si>
    <t>abend</t>
  </si>
  <si>
    <t>spät</t>
  </si>
  <si>
    <t>nacht</t>
  </si>
  <si>
    <t>Summe in Minuten:</t>
  </si>
  <si>
    <t>Tag</t>
  </si>
  <si>
    <t>zzgl. Eigentanteil Investitionsentgelt</t>
  </si>
  <si>
    <t>zzgl. Aufschlag Ausbildungsumlage</t>
  </si>
  <si>
    <t>Pflegegrade</t>
  </si>
  <si>
    <t>Wechseln der Bettwäsche</t>
  </si>
  <si>
    <t>Wechseln und Waschen der Wäsche und Kleidung</t>
  </si>
  <si>
    <t>Lagern / Betten / Bewegungsaktivierung / Transfer</t>
  </si>
  <si>
    <t>Sondenkost bei implantierter Magensonde (PEG)</t>
  </si>
  <si>
    <t>Darm- und Blasenentleerung</t>
  </si>
  <si>
    <t>Sondereinsatz</t>
  </si>
  <si>
    <r>
      <rPr>
        <b/>
        <sz val="9"/>
        <rFont val="Arial"/>
        <family val="2"/>
      </rPr>
      <t>Pflegerische Betreuung</t>
    </r>
    <r>
      <rPr>
        <sz val="9"/>
        <rFont val="Arial"/>
        <family val="2"/>
      </rPr>
      <t xml:space="preserve">
</t>
    </r>
    <r>
      <rPr>
        <i/>
        <sz val="9"/>
        <rFont val="Arial"/>
        <family val="2"/>
      </rPr>
      <t>(Einsatzmindestdauer 10 Minuten)</t>
    </r>
  </si>
  <si>
    <r>
      <rPr>
        <b/>
        <sz val="9"/>
        <rFont val="Arial"/>
        <family val="2"/>
      </rPr>
      <t xml:space="preserve">Versorgung/Betreuung in der Sterbephase 
</t>
    </r>
    <r>
      <rPr>
        <i/>
        <sz val="9"/>
        <rFont val="Arial"/>
        <family val="2"/>
      </rPr>
      <t>(Einsatzmindestdauer 10 Minuten)</t>
    </r>
  </si>
  <si>
    <t>Preis
je Komplex</t>
  </si>
  <si>
    <t>Investitionsentgelt:</t>
  </si>
  <si>
    <t>Punktzahl je Komplex mit Zuschlag*</t>
  </si>
  <si>
    <t>Sofern obige Leistungen durch Unterzeichnung vereinbart werden, gilt diese Anlage 1 als Vertragsbestandsteil. Sofern die Leistungen bzw. deren Umfang z.B. aufgrund akuter Veränderungen mündlich abgeändert werden, erfolgt eine schriftliche Bestätigung auf dem Leistungsnachweis durch den Pflegebedürftigen bzw. dessen Vertreter. Abgerechnet werden – vorbehaltlich etwaiger Vergütungsansprüche aufgrund Annahmeverzuges oder nicht rechtzeitiger Absage eines vereinbarten Einsatzes durch den Kunden - die tatsächlich vom Kunden in Anspruch genommenen Leistungen.</t>
  </si>
  <si>
    <t xml:space="preserve">Die ausgewiesenen Beträge für die Investitionsaufwendungen und das Entgelt zur Refinanzierung der Altenpflegeausbildungsumlage basieren auf der obigen Leistungskalkulation. Ändern sich die Leistungen bzw. deren Umfang, werden die entsprechend geänderten Beträge für die Investitionsaufwendungen bzw. die Altenpflegeausbildung abgerechnet. </t>
  </si>
  <si>
    <t>* Summe der Zuschläge Samstag / Sonntag / Feiertage / ungünstige Zeiten 20 bis 6 Uhr (nicht LK 13, 23, 24 und 25)</t>
  </si>
  <si>
    <r>
      <t xml:space="preserve">Körperbezogene Pflegemaßnahmen und Hilfen Hauswirtschaft
</t>
    </r>
    <r>
      <rPr>
        <sz val="9"/>
        <rFont val="Arial"/>
        <family val="2"/>
      </rPr>
      <t>(Einsatzmindestdauer 10 Minuten)</t>
    </r>
  </si>
  <si>
    <t>Preis
je Komplex mit Zuschlag*</t>
  </si>
  <si>
    <t>Kosten je Komplex</t>
  </si>
  <si>
    <t>Privatzahler</t>
  </si>
  <si>
    <r>
      <t xml:space="preserve">Kostenvoranschlag / </t>
    </r>
    <r>
      <rPr>
        <b/>
        <sz val="10"/>
        <rFont val="Arial"/>
        <family val="2"/>
      </rPr>
      <t xml:space="preserve">Anlage 2 </t>
    </r>
  </si>
  <si>
    <r>
      <t xml:space="preserve">Hier bitte die </t>
    </r>
    <r>
      <rPr>
        <b/>
        <sz val="10"/>
        <rFont val="Arial"/>
        <family val="2"/>
      </rPr>
      <t>Minuten pro Tag und Tageszeit</t>
    </r>
    <r>
      <rPr>
        <sz val="10"/>
        <rFont val="Arial"/>
        <family val="2"/>
      </rPr>
      <t xml:space="preserve"> eintragen. Hierdurch erfolgt eine Berechnung des Zeitkontingents auf dem Kostenvoranschlag. Eine separate Eingabe der Minuten im Kostenvoranschlag entfällt somit.</t>
    </r>
  </si>
  <si>
    <t>Anlage Zeitleistung je Tag</t>
  </si>
  <si>
    <t>Punktwert:</t>
  </si>
  <si>
    <t>Name:</t>
  </si>
  <si>
    <r>
      <t xml:space="preserve">Ort: </t>
    </r>
    <r>
      <rPr>
        <sz val="10"/>
        <rFont val="Arial"/>
        <family val="2"/>
      </rPr>
      <t xml:space="preserve">                                                </t>
    </r>
    <r>
      <rPr>
        <b/>
        <sz val="10"/>
        <rFont val="Arial"/>
        <family val="2"/>
      </rPr>
      <t>Datum:</t>
    </r>
  </si>
  <si>
    <t>Unterschrift des Klienten</t>
  </si>
  <si>
    <t>ggf. gesetzl. Vertreters / Betreuers</t>
  </si>
  <si>
    <t>Firmenstempel</t>
  </si>
  <si>
    <t>Kombileistung-Splittingtabelle</t>
  </si>
  <si>
    <t>Pflegegrad</t>
  </si>
  <si>
    <t>Sachleistung</t>
  </si>
  <si>
    <t>entfällt</t>
  </si>
  <si>
    <t>Geldleistung</t>
  </si>
  <si>
    <t>verbraucht</t>
  </si>
  <si>
    <t>Rest Geldleistung</t>
  </si>
  <si>
    <t>zur Info in %</t>
  </si>
  <si>
    <r>
      <t xml:space="preserve">Ort:  </t>
    </r>
    <r>
      <rPr>
        <sz val="10"/>
        <rFont val="Arial"/>
        <family val="2"/>
      </rPr>
      <t>Hamburg</t>
    </r>
  </si>
  <si>
    <r>
      <t xml:space="preserve">Zeit pro Monat
</t>
    </r>
    <r>
      <rPr>
        <b/>
        <sz val="8"/>
        <color theme="1"/>
        <rFont val="Arial"/>
        <family val="2"/>
      </rPr>
      <t>(Angabe in Std.)</t>
    </r>
  </si>
  <si>
    <t>Anzahl Nacht, Sa, Sonn- &amp; Feiertage</t>
  </si>
  <si>
    <t>Anzahl Mo-Fr.</t>
  </si>
  <si>
    <t>Kl. Morgen- /Abendtoilette mit Hilfe</t>
  </si>
  <si>
    <t>Kl. Morgen- /Abendtoilette ohne Hilfe</t>
  </si>
  <si>
    <t>Gr. Morgen- /Abendtoilette mit Hilfe</t>
  </si>
  <si>
    <t>Gr. Morgen- /Abendtoilette ohne Hilfe</t>
  </si>
  <si>
    <r>
      <t xml:space="preserve">Unterschrift des Bevollmächigen der </t>
    </r>
    <r>
      <rPr>
        <b/>
        <sz val="10"/>
        <rFont val="Arial"/>
        <family val="2"/>
      </rPr>
      <t>AK Hoherade</t>
    </r>
  </si>
  <si>
    <t xml:space="preserve">Vereinbarung / Entlastungsbetrag </t>
  </si>
  <si>
    <t xml:space="preserve">Name: </t>
  </si>
  <si>
    <t>Für den Entlastungsbetrag nach § 45 b werden folgende Leistungen erbracht:</t>
  </si>
  <si>
    <t>Zusatzleistungen</t>
  </si>
  <si>
    <t>€</t>
  </si>
  <si>
    <t>mtl.</t>
  </si>
  <si>
    <t>Betreuungsleistungen</t>
  </si>
  <si>
    <t>Datum | Unterschrift des Klienten</t>
  </si>
  <si>
    <t>Datum | Unterschrift des Bevollmächigen der AK Hoherade</t>
  </si>
  <si>
    <t>Begleitung bei Aktivitäten</t>
  </si>
  <si>
    <r>
      <t>Körperbezogene Pflegemaßnahmen und Hilfen Hauswirtschaft</t>
    </r>
    <r>
      <rPr>
        <sz val="8"/>
        <rFont val="Arial"/>
        <family val="2"/>
      </rPr>
      <t xml:space="preserve"> LK 201/202</t>
    </r>
    <r>
      <rPr>
        <sz val="10"/>
        <rFont val="Arial"/>
        <family val="2"/>
      </rPr>
      <t xml:space="preserve">
</t>
    </r>
    <r>
      <rPr>
        <sz val="8"/>
        <rFont val="Arial"/>
        <family val="2"/>
      </rPr>
      <t>(Einsatzmindestdauer 10 Minuten)</t>
    </r>
  </si>
  <si>
    <r>
      <t xml:space="preserve">Pflegerische Betreuung LK203
</t>
    </r>
    <r>
      <rPr>
        <sz val="8"/>
        <rFont val="Arial"/>
        <family val="2"/>
      </rPr>
      <t>(Einsatzmindestdauer 10 Minuten)</t>
    </r>
  </si>
  <si>
    <r>
      <t xml:space="preserve">Versorg./Betreuung Sterbephase LK204
</t>
    </r>
    <r>
      <rPr>
        <sz val="8"/>
        <rFont val="Arial"/>
        <family val="2"/>
      </rPr>
      <t>(Einsatzmindestdauer 10 Minuten)</t>
    </r>
  </si>
</sst>
</file>

<file path=xl/styles.xml><?xml version="1.0" encoding="utf-8"?>
<styleSheet xmlns="http://schemas.openxmlformats.org/spreadsheetml/2006/main">
  <numFmts count="10">
    <numFmt numFmtId="8" formatCode="#,##0.00\ &quot;€&quot;;[Red]\-#,##0.00\ &quot;€&quot;"/>
    <numFmt numFmtId="44" formatCode="_-* #,##0.00\ &quot;€&quot;_-;\-* #,##0.00\ &quot;€&quot;_-;_-* &quot;-&quot;??\ &quot;€&quot;_-;_-@_-"/>
    <numFmt numFmtId="164" formatCode="#,##0_ ;\-#,##0\ "/>
    <numFmt numFmtId="165" formatCode="#,##0.00\ &quot;€&quot;"/>
    <numFmt numFmtId="166" formatCode="_-* #,##0.0000\ &quot;€&quot;_-;\-* #,##0.0000\ &quot;€&quot;_-;_-* &quot;-&quot;??\ &quot;€&quot;_-;_-@_-"/>
    <numFmt numFmtId="167" formatCode="_-* #,##0.00\ [$€-407]_-;\-* #,##0.00\ [$€-407]_-;_-* &quot;-&quot;??\ [$€-407]_-;_-@_-"/>
    <numFmt numFmtId="168" formatCode="#,##0.00000\ _€"/>
    <numFmt numFmtId="169" formatCode="0.0000"/>
    <numFmt numFmtId="170" formatCode="_-* #,##0.0000\ &quot;€&quot;_-;\-* #,##0.0000\ &quot;€&quot;_-;_-* &quot;-&quot;????\ &quot;€&quot;_-;_-@_-"/>
    <numFmt numFmtId="171" formatCode="[$€-2]\ #,##0;[Red]\-[$€-2]\ #,##0"/>
  </numFmts>
  <fonts count="39">
    <font>
      <sz val="10"/>
      <name val="Arial"/>
    </font>
    <font>
      <sz val="10"/>
      <name val="Arial"/>
      <family val="2"/>
    </font>
    <font>
      <sz val="11"/>
      <name val="Arial"/>
      <family val="2"/>
    </font>
    <font>
      <b/>
      <sz val="10"/>
      <name val="Arial"/>
      <family val="2"/>
    </font>
    <font>
      <sz val="10"/>
      <name val="Arial"/>
      <family val="2"/>
    </font>
    <font>
      <b/>
      <sz val="2"/>
      <name val="Arial"/>
      <family val="2"/>
    </font>
    <font>
      <b/>
      <sz val="8"/>
      <name val="Arial"/>
      <family val="2"/>
    </font>
    <font>
      <b/>
      <sz val="9"/>
      <name val="Arial"/>
      <family val="2"/>
    </font>
    <font>
      <sz val="9"/>
      <name val="Arial"/>
      <family val="2"/>
    </font>
    <font>
      <sz val="8.5"/>
      <name val="Arial"/>
      <family val="2"/>
    </font>
    <font>
      <sz val="8"/>
      <name val="Arial"/>
      <family val="2"/>
    </font>
    <font>
      <u/>
      <sz val="12"/>
      <name val="Arial"/>
      <family val="2"/>
    </font>
    <font>
      <sz val="10"/>
      <color indexed="17"/>
      <name val="Arial"/>
      <family val="2"/>
    </font>
    <font>
      <b/>
      <sz val="13.5"/>
      <name val="Arial"/>
      <family val="2"/>
    </font>
    <font>
      <b/>
      <i/>
      <sz val="10"/>
      <name val="Arial"/>
      <family val="2"/>
    </font>
    <font>
      <b/>
      <sz val="10"/>
      <name val="Arial"/>
      <family val="2"/>
    </font>
    <font>
      <sz val="10"/>
      <name val="Arial"/>
      <family val="2"/>
    </font>
    <font>
      <b/>
      <sz val="10"/>
      <color indexed="17"/>
      <name val="Arial"/>
      <family val="2"/>
    </font>
    <font>
      <b/>
      <sz val="8"/>
      <color indexed="81"/>
      <name val="Tahoma"/>
      <family val="2"/>
    </font>
    <font>
      <sz val="8"/>
      <color indexed="81"/>
      <name val="Tahoma"/>
      <family val="2"/>
    </font>
    <font>
      <i/>
      <sz val="9"/>
      <name val="Arial"/>
      <family val="2"/>
    </font>
    <font>
      <b/>
      <sz val="9"/>
      <color theme="1"/>
      <name val="Arial"/>
      <family val="2"/>
    </font>
    <font>
      <sz val="9"/>
      <color theme="1"/>
      <name val="Arial"/>
      <family val="2"/>
    </font>
    <font>
      <b/>
      <sz val="10"/>
      <color rgb="FFFF0000"/>
      <name val="Arial"/>
      <family val="2"/>
    </font>
    <font>
      <i/>
      <sz val="10"/>
      <name val="Arial"/>
      <family val="2"/>
    </font>
    <font>
      <b/>
      <sz val="8"/>
      <color theme="1"/>
      <name val="Arial"/>
      <family val="2"/>
    </font>
    <font>
      <sz val="8"/>
      <color rgb="FF008000"/>
      <name val="Arial"/>
      <family val="2"/>
    </font>
    <font>
      <b/>
      <sz val="11"/>
      <color theme="1"/>
      <name val="Calibri"/>
      <family val="2"/>
      <scheme val="minor"/>
    </font>
    <font>
      <b/>
      <sz val="12"/>
      <name val="Arial"/>
      <family val="2"/>
    </font>
    <font>
      <b/>
      <i/>
      <sz val="11"/>
      <name val="Arial"/>
      <family val="2"/>
    </font>
    <font>
      <sz val="10"/>
      <color theme="1"/>
      <name val="Arial"/>
      <family val="2"/>
    </font>
    <font>
      <b/>
      <sz val="10"/>
      <color theme="1"/>
      <name val="Arial"/>
      <family val="2"/>
    </font>
    <font>
      <sz val="13.5"/>
      <name val="Arial"/>
      <family val="2"/>
    </font>
    <font>
      <b/>
      <i/>
      <sz val="13.5"/>
      <name val="Arial"/>
      <family val="2"/>
    </font>
    <font>
      <b/>
      <sz val="16"/>
      <color theme="1"/>
      <name val="Calibri"/>
      <family val="2"/>
      <scheme val="minor"/>
    </font>
    <font>
      <i/>
      <sz val="8"/>
      <name val="Calibri"/>
      <family val="2"/>
      <scheme val="minor"/>
    </font>
    <font>
      <sz val="8"/>
      <color theme="1"/>
      <name val="Calibri"/>
      <family val="2"/>
      <scheme val="minor"/>
    </font>
    <font>
      <b/>
      <sz val="10"/>
      <color rgb="FF008000"/>
      <name val="Arial"/>
      <family val="2"/>
    </font>
    <font>
      <b/>
      <sz val="11"/>
      <name val="Calibri"/>
      <family val="2"/>
      <scheme val="minor"/>
    </font>
  </fonts>
  <fills count="10">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lightGray"/>
    </fill>
    <fill>
      <patternFill patternType="solid">
        <fgColor theme="8" tint="0.79998168889431442"/>
        <bgColor indexed="64"/>
      </patternFill>
    </fill>
    <fill>
      <patternFill patternType="solid">
        <fgColor theme="2"/>
        <bgColor indexed="64"/>
      </patternFill>
    </fill>
    <fill>
      <patternFill patternType="solid">
        <fgColor theme="0" tint="-0.14999847407452621"/>
        <bgColor indexed="64"/>
      </patternFill>
    </fill>
    <fill>
      <patternFill patternType="lightGray">
        <bgColor rgb="FFFFFFCC"/>
      </patternFill>
    </fill>
  </fills>
  <borders count="4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22"/>
      </top>
      <bottom style="hair">
        <color indexed="22"/>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bottom style="hair">
        <color auto="1"/>
      </bottom>
      <diagonal/>
    </border>
    <border>
      <left style="medium">
        <color auto="1"/>
      </left>
      <right style="medium">
        <color auto="1"/>
      </right>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medium">
        <color auto="1"/>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auto="1"/>
      </left>
      <right style="medium">
        <color auto="1"/>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medium">
        <color auto="1"/>
      </right>
      <top style="hair">
        <color auto="1"/>
      </top>
      <bottom style="thin">
        <color indexed="64"/>
      </bottom>
      <diagonal/>
    </border>
    <border>
      <left style="medium">
        <color auto="1"/>
      </left>
      <right style="hair">
        <color auto="1"/>
      </right>
      <top style="hair">
        <color auto="1"/>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300">
    <xf numFmtId="0" fontId="0" fillId="0" borderId="0" xfId="0"/>
    <xf numFmtId="0" fontId="0" fillId="0" borderId="0" xfId="0" applyFill="1"/>
    <xf numFmtId="0" fontId="0" fillId="0" borderId="0" xfId="0" applyBorder="1"/>
    <xf numFmtId="0" fontId="0" fillId="0" borderId="0" xfId="0" applyAlignment="1">
      <alignment horizontal="left"/>
    </xf>
    <xf numFmtId="0" fontId="0" fillId="0" borderId="0" xfId="0" applyAlignment="1">
      <alignment vertical="center"/>
    </xf>
    <xf numFmtId="0" fontId="0" fillId="0" borderId="0" xfId="0" applyAlignment="1">
      <alignment horizontal="right"/>
    </xf>
    <xf numFmtId="167" fontId="0" fillId="0" borderId="0" xfId="0" applyNumberFormat="1"/>
    <xf numFmtId="166" fontId="4" fillId="0" borderId="8" xfId="1" applyNumberFormat="1" applyFont="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protection locked="0"/>
    </xf>
    <xf numFmtId="0" fontId="0" fillId="0" borderId="0" xfId="0" applyBorder="1" applyProtection="1"/>
    <xf numFmtId="0" fontId="1" fillId="0" borderId="0" xfId="0" applyFont="1" applyFill="1" applyAlignment="1">
      <alignment vertical="center" wrapText="1"/>
    </xf>
    <xf numFmtId="0" fontId="24" fillId="0" borderId="0" xfId="0" applyFont="1" applyAlignment="1">
      <alignment vertical="center"/>
    </xf>
    <xf numFmtId="10" fontId="15" fillId="0" borderId="0" xfId="2" applyNumberFormat="1" applyFont="1" applyFill="1" applyBorder="1" applyAlignment="1" applyProtection="1">
      <alignment vertical="center"/>
    </xf>
    <xf numFmtId="44" fontId="16" fillId="0" borderId="0" xfId="1" applyFont="1" applyFill="1" applyAlignment="1" applyProtection="1">
      <alignment vertical="center"/>
    </xf>
    <xf numFmtId="0" fontId="16" fillId="0" borderId="0" xfId="0" applyFont="1" applyFill="1" applyAlignment="1" applyProtection="1">
      <alignment vertical="center"/>
    </xf>
    <xf numFmtId="0" fontId="0" fillId="0" borderId="0" xfId="0" applyAlignment="1">
      <alignment vertical="top" wrapText="1"/>
    </xf>
    <xf numFmtId="0" fontId="0" fillId="0" borderId="0" xfId="0" applyAlignment="1">
      <alignment horizontal="center" vertical="center"/>
    </xf>
    <xf numFmtId="0" fontId="8" fillId="0" borderId="18" xfId="0" applyFont="1" applyFill="1" applyBorder="1" applyAlignment="1">
      <alignment horizontal="right" vertical="center" wrapText="1"/>
    </xf>
    <xf numFmtId="0" fontId="8" fillId="0" borderId="23" xfId="0" applyFont="1" applyFill="1" applyBorder="1" applyAlignment="1">
      <alignment horizontal="right" vertical="center" wrapText="1"/>
    </xf>
    <xf numFmtId="0" fontId="0" fillId="0" borderId="3" xfId="0" applyBorder="1" applyAlignment="1">
      <alignment vertical="top" wrapText="1"/>
    </xf>
    <xf numFmtId="0" fontId="0" fillId="0" borderId="0" xfId="0" applyBorder="1" applyAlignment="1">
      <alignment vertical="top" wrapText="1"/>
    </xf>
    <xf numFmtId="0" fontId="0" fillId="0" borderId="1" xfId="0" applyBorder="1" applyAlignment="1">
      <alignment horizontal="center" vertical="center"/>
    </xf>
    <xf numFmtId="1" fontId="3" fillId="0" borderId="0" xfId="0" applyNumberFormat="1" applyFont="1"/>
    <xf numFmtId="1" fontId="3" fillId="0" borderId="0" xfId="0" applyNumberFormat="1" applyFont="1" applyAlignment="1">
      <alignment horizontal="left"/>
    </xf>
    <xf numFmtId="1" fontId="3" fillId="0" borderId="0" xfId="0" applyNumberFormat="1" applyFont="1" applyAlignment="1">
      <alignment horizontal="right"/>
    </xf>
    <xf numFmtId="1" fontId="8" fillId="0" borderId="13" xfId="0" applyNumberFormat="1" applyFont="1" applyFill="1" applyBorder="1" applyAlignment="1" applyProtection="1">
      <alignment horizontal="right" vertical="center"/>
      <protection locked="0"/>
    </xf>
    <xf numFmtId="1" fontId="8" fillId="3" borderId="20" xfId="0" applyNumberFormat="1" applyFont="1" applyFill="1" applyBorder="1" applyAlignment="1" applyProtection="1">
      <alignment horizontal="right" vertical="center"/>
      <protection locked="0"/>
    </xf>
    <xf numFmtId="1" fontId="8" fillId="3" borderId="21" xfId="0" applyNumberFormat="1" applyFont="1" applyFill="1" applyBorder="1" applyAlignment="1" applyProtection="1">
      <alignment horizontal="right" vertical="center"/>
      <protection locked="0"/>
    </xf>
    <xf numFmtId="1" fontId="8" fillId="3" borderId="17" xfId="0" applyNumberFormat="1" applyFont="1" applyFill="1" applyBorder="1" applyAlignment="1" applyProtection="1">
      <alignment horizontal="right" vertical="center"/>
      <protection locked="0"/>
    </xf>
    <xf numFmtId="1" fontId="8" fillId="3" borderId="15" xfId="0" applyNumberFormat="1" applyFont="1" applyFill="1" applyBorder="1" applyAlignment="1" applyProtection="1">
      <alignment horizontal="right" vertical="center"/>
      <protection locked="0"/>
    </xf>
    <xf numFmtId="1" fontId="8" fillId="3" borderId="16" xfId="0" applyNumberFormat="1" applyFont="1" applyFill="1" applyBorder="1" applyAlignment="1" applyProtection="1">
      <alignment horizontal="right" vertical="center"/>
      <protection locked="0"/>
    </xf>
    <xf numFmtId="1" fontId="8" fillId="3" borderId="22" xfId="0" applyNumberFormat="1" applyFont="1" applyFill="1" applyBorder="1" applyAlignment="1" applyProtection="1">
      <alignment horizontal="right" vertical="center"/>
      <protection locked="0"/>
    </xf>
    <xf numFmtId="1" fontId="8" fillId="3" borderId="14" xfId="0" applyNumberFormat="1" applyFont="1" applyFill="1" applyBorder="1" applyAlignment="1" applyProtection="1">
      <alignment horizontal="right" vertical="center"/>
      <protection locked="0"/>
    </xf>
    <xf numFmtId="1" fontId="8" fillId="3" borderId="32" xfId="0" applyNumberFormat="1" applyFont="1" applyFill="1" applyBorder="1" applyAlignment="1" applyProtection="1">
      <alignment horizontal="right" vertical="center"/>
      <protection locked="0"/>
    </xf>
    <xf numFmtId="1" fontId="8" fillId="3" borderId="33" xfId="0" applyNumberFormat="1" applyFont="1" applyFill="1" applyBorder="1" applyAlignment="1" applyProtection="1">
      <alignment horizontal="right" vertical="center"/>
      <protection locked="0"/>
    </xf>
    <xf numFmtId="1" fontId="8" fillId="3" borderId="19" xfId="0" applyNumberFormat="1" applyFont="1" applyFill="1" applyBorder="1" applyAlignment="1" applyProtection="1">
      <alignment horizontal="right" vertical="center"/>
      <protection locked="0"/>
    </xf>
    <xf numFmtId="4" fontId="22" fillId="0" borderId="8" xfId="0" applyNumberFormat="1" applyFont="1" applyBorder="1" applyAlignment="1" applyProtection="1">
      <alignment horizontal="center" vertical="center"/>
    </xf>
    <xf numFmtId="1" fontId="1" fillId="3" borderId="21" xfId="0" applyNumberFormat="1" applyFont="1" applyFill="1" applyBorder="1" applyAlignment="1" applyProtection="1">
      <alignment horizontal="right" vertical="center"/>
      <protection locked="0"/>
    </xf>
    <xf numFmtId="1" fontId="1" fillId="3" borderId="16" xfId="0" applyNumberFormat="1" applyFont="1" applyFill="1" applyBorder="1" applyAlignment="1" applyProtection="1">
      <alignment horizontal="right" vertical="center"/>
      <protection locked="0"/>
    </xf>
    <xf numFmtId="0" fontId="1" fillId="0" borderId="0" xfId="0" applyFont="1" applyAlignment="1">
      <alignment horizontal="left"/>
    </xf>
    <xf numFmtId="0" fontId="1" fillId="0" borderId="5" xfId="0" applyFont="1" applyFill="1" applyBorder="1" applyAlignment="1" applyProtection="1">
      <alignment horizontal="right" vertical="center" wrapText="1"/>
      <protection locked="0"/>
    </xf>
    <xf numFmtId="169" fontId="10" fillId="0" borderId="27" xfId="0" applyNumberFormat="1" applyFont="1" applyBorder="1" applyAlignment="1" applyProtection="1">
      <alignment horizontal="center" textRotation="90"/>
    </xf>
    <xf numFmtId="1" fontId="10" fillId="0" borderId="28" xfId="0" applyNumberFormat="1" applyFont="1" applyBorder="1" applyAlignment="1" applyProtection="1">
      <alignment horizontal="center" textRotation="90"/>
    </xf>
    <xf numFmtId="1" fontId="10" fillId="0" borderId="31" xfId="0" applyNumberFormat="1" applyFont="1" applyBorder="1" applyAlignment="1" applyProtection="1">
      <alignment horizontal="center" textRotation="90"/>
    </xf>
    <xf numFmtId="1" fontId="10" fillId="0" borderId="29" xfId="0" applyNumberFormat="1" applyFont="1" applyBorder="1" applyAlignment="1" applyProtection="1">
      <alignment horizontal="center" textRotation="90"/>
    </xf>
    <xf numFmtId="1" fontId="10" fillId="0" borderId="0" xfId="0" applyNumberFormat="1" applyFont="1" applyBorder="1" applyAlignment="1" applyProtection="1">
      <alignment horizontal="center" vertical="center"/>
    </xf>
    <xf numFmtId="17" fontId="10" fillId="0" borderId="0" xfId="0" applyNumberFormat="1" applyFont="1" applyFill="1" applyBorder="1" applyAlignment="1" applyProtection="1">
      <alignment horizontal="center" vertical="center"/>
    </xf>
    <xf numFmtId="166" fontId="15" fillId="0" borderId="0" xfId="3" applyNumberFormat="1" applyFont="1" applyFill="1" applyBorder="1" applyAlignment="1" applyProtection="1">
      <alignment vertical="center"/>
      <protection locked="0"/>
    </xf>
    <xf numFmtId="164" fontId="15" fillId="0" borderId="0" xfId="3" applyNumberFormat="1" applyFont="1" applyFill="1" applyBorder="1" applyAlignment="1" applyProtection="1">
      <alignment vertical="center"/>
      <protection locked="0"/>
    </xf>
    <xf numFmtId="44" fontId="15" fillId="0" borderId="0" xfId="3" applyNumberFormat="1" applyFont="1" applyFill="1" applyBorder="1" applyAlignment="1" applyProtection="1">
      <alignment vertical="center"/>
      <protection locked="0"/>
    </xf>
    <xf numFmtId="10" fontId="15" fillId="0" borderId="0" xfId="2" applyNumberFormat="1" applyFont="1" applyFill="1" applyBorder="1" applyAlignment="1" applyProtection="1">
      <alignment vertical="center"/>
      <protection locked="0"/>
    </xf>
    <xf numFmtId="0" fontId="3" fillId="0" borderId="0" xfId="0" applyFont="1" applyAlignment="1">
      <alignment horizontal="left" vertical="center"/>
    </xf>
    <xf numFmtId="0" fontId="3" fillId="0" borderId="0" xfId="0" applyFont="1"/>
    <xf numFmtId="0" fontId="1" fillId="0" borderId="0" xfId="0" applyFont="1" applyAlignment="1"/>
    <xf numFmtId="166" fontId="14" fillId="3" borderId="9" xfId="3" applyNumberFormat="1" applyFont="1" applyFill="1" applyBorder="1" applyAlignment="1" applyProtection="1">
      <alignment vertical="center"/>
    </xf>
    <xf numFmtId="0" fontId="14" fillId="3" borderId="9" xfId="0" applyFont="1" applyFill="1" applyBorder="1" applyAlignment="1">
      <alignment horizontal="left" vertical="center"/>
    </xf>
    <xf numFmtId="0" fontId="14" fillId="3" borderId="9" xfId="0" applyFont="1" applyFill="1" applyBorder="1" applyAlignment="1"/>
    <xf numFmtId="0" fontId="13" fillId="0" borderId="0" xfId="0" applyFont="1" applyAlignment="1">
      <alignment vertical="center"/>
    </xf>
    <xf numFmtId="0" fontId="32" fillId="0" borderId="0" xfId="0" applyFont="1" applyAlignment="1">
      <alignment vertical="center"/>
    </xf>
    <xf numFmtId="166" fontId="33" fillId="0" borderId="0" xfId="3" applyNumberFormat="1" applyFont="1" applyFill="1" applyBorder="1" applyAlignment="1" applyProtection="1">
      <alignment horizontal="left" vertical="center"/>
    </xf>
    <xf numFmtId="0" fontId="32" fillId="0" borderId="0" xfId="0" applyFont="1" applyBorder="1" applyProtection="1"/>
    <xf numFmtId="0" fontId="1" fillId="2" borderId="1" xfId="0" applyFont="1" applyFill="1" applyBorder="1" applyAlignment="1" applyProtection="1">
      <alignment horizontal="right" vertical="center" wrapText="1" indent="1"/>
      <protection locked="0"/>
    </xf>
    <xf numFmtId="0" fontId="1" fillId="2" borderId="4" xfId="0" applyFont="1" applyFill="1" applyBorder="1" applyAlignment="1" applyProtection="1">
      <alignment horizontal="right" vertical="center" wrapText="1" indent="1"/>
      <protection locked="0"/>
    </xf>
    <xf numFmtId="166" fontId="29" fillId="2" borderId="9" xfId="3" applyNumberFormat="1" applyFont="1" applyFill="1" applyBorder="1" applyAlignment="1" applyProtection="1">
      <alignment horizontal="right" vertical="center"/>
      <protection locked="0"/>
    </xf>
    <xf numFmtId="14" fontId="29" fillId="2" borderId="9" xfId="3" applyNumberFormat="1" applyFont="1" applyFill="1" applyBorder="1" applyAlignment="1" applyProtection="1">
      <alignment vertical="center"/>
      <protection locked="0"/>
    </xf>
    <xf numFmtId="0" fontId="34" fillId="0" borderId="0" xfId="0" applyFont="1"/>
    <xf numFmtId="0" fontId="27" fillId="0" borderId="0" xfId="0" applyFont="1"/>
    <xf numFmtId="0" fontId="3" fillId="0" borderId="36" xfId="0" applyFont="1" applyBorder="1" applyAlignment="1">
      <alignment horizontal="left" vertical="center" indent="1"/>
    </xf>
    <xf numFmtId="0" fontId="27" fillId="0" borderId="36" xfId="0" applyFont="1" applyBorder="1" applyAlignment="1">
      <alignment horizontal="center" vertical="center"/>
    </xf>
    <xf numFmtId="0" fontId="3" fillId="0" borderId="8" xfId="0" applyFont="1" applyBorder="1" applyAlignment="1">
      <alignment horizontal="left" vertical="center" indent="1"/>
    </xf>
    <xf numFmtId="165" fontId="1" fillId="0" borderId="8" xfId="0" applyNumberFormat="1" applyFont="1" applyBorder="1" applyAlignment="1">
      <alignment horizontal="center" vertical="center"/>
    </xf>
    <xf numFmtId="165" fontId="3" fillId="0" borderId="8" xfId="0" applyNumberFormat="1" applyFont="1" applyBorder="1" applyAlignment="1">
      <alignment horizontal="right" vertical="center" indent="1"/>
    </xf>
    <xf numFmtId="0" fontId="0" fillId="0" borderId="8" xfId="0" applyBorder="1" applyAlignment="1">
      <alignment horizontal="left" vertical="center" indent="1"/>
    </xf>
    <xf numFmtId="165" fontId="0" fillId="0" borderId="8" xfId="0" applyNumberFormat="1" applyBorder="1" applyAlignment="1">
      <alignment horizontal="right" vertical="center" indent="1"/>
    </xf>
    <xf numFmtId="165" fontId="0" fillId="8" borderId="8" xfId="0" applyNumberFormat="1" applyFill="1" applyBorder="1" applyAlignment="1">
      <alignment horizontal="right" vertical="center" indent="1"/>
    </xf>
    <xf numFmtId="0" fontId="27" fillId="0" borderId="8" xfId="0" applyFont="1" applyBorder="1" applyAlignment="1">
      <alignment horizontal="left" vertical="center" indent="1"/>
    </xf>
    <xf numFmtId="165" fontId="27" fillId="0" borderId="8" xfId="0" applyNumberFormat="1" applyFont="1" applyBorder="1" applyAlignment="1">
      <alignment horizontal="right" vertical="center" indent="1"/>
    </xf>
    <xf numFmtId="0" fontId="35" fillId="0" borderId="0" xfId="0" applyFont="1" applyAlignment="1">
      <alignment horizontal="right" vertical="center"/>
    </xf>
    <xf numFmtId="10" fontId="36" fillId="0" borderId="0" xfId="0" applyNumberFormat="1" applyFont="1" applyAlignment="1">
      <alignment horizontal="right" vertical="center" indent="1"/>
    </xf>
    <xf numFmtId="166" fontId="15" fillId="2" borderId="12" xfId="3" applyNumberFormat="1" applyFont="1" applyFill="1" applyBorder="1" applyAlignment="1" applyProtection="1">
      <alignment vertical="center"/>
      <protection locked="0"/>
    </xf>
    <xf numFmtId="10" fontId="15" fillId="2" borderId="9" xfId="2" applyNumberFormat="1" applyFont="1" applyFill="1" applyBorder="1" applyAlignment="1" applyProtection="1">
      <alignment vertical="center"/>
      <protection locked="0"/>
    </xf>
    <xf numFmtId="164" fontId="15" fillId="2" borderId="12" xfId="3" applyNumberFormat="1" applyFont="1" applyFill="1" applyBorder="1" applyAlignment="1" applyProtection="1">
      <alignment vertical="center"/>
      <protection locked="0"/>
    </xf>
    <xf numFmtId="2" fontId="37" fillId="0" borderId="0" xfId="0" applyNumberFormat="1" applyFont="1"/>
    <xf numFmtId="2" fontId="3" fillId="0" borderId="0" xfId="0" applyNumberFormat="1" applyFont="1"/>
    <xf numFmtId="0" fontId="8" fillId="0" borderId="41" xfId="0" applyFont="1" applyFill="1" applyBorder="1" applyAlignment="1">
      <alignment horizontal="right" vertical="center" wrapText="1"/>
    </xf>
    <xf numFmtId="1" fontId="8" fillId="3" borderId="42" xfId="0" applyNumberFormat="1" applyFont="1" applyFill="1" applyBorder="1" applyAlignment="1" applyProtection="1">
      <alignment horizontal="right" vertical="center"/>
      <protection locked="0"/>
    </xf>
    <xf numFmtId="1" fontId="8" fillId="3" borderId="43" xfId="0" applyNumberFormat="1" applyFont="1" applyFill="1" applyBorder="1" applyAlignment="1" applyProtection="1">
      <alignment horizontal="right" vertical="center"/>
      <protection locked="0"/>
    </xf>
    <xf numFmtId="1" fontId="8" fillId="3" borderId="44" xfId="0" applyNumberFormat="1" applyFont="1" applyFill="1" applyBorder="1" applyAlignment="1" applyProtection="1">
      <alignment horizontal="right" vertical="center"/>
      <protection locked="0"/>
    </xf>
    <xf numFmtId="1" fontId="8" fillId="3" borderId="45" xfId="0" applyNumberFormat="1" applyFont="1" applyFill="1" applyBorder="1" applyAlignment="1" applyProtection="1">
      <alignment horizontal="right" vertical="center"/>
      <protection locked="0"/>
    </xf>
    <xf numFmtId="1" fontId="8" fillId="3" borderId="46" xfId="0" applyNumberFormat="1" applyFont="1" applyFill="1" applyBorder="1" applyAlignment="1" applyProtection="1">
      <alignment horizontal="right" vertical="center"/>
      <protection locked="0"/>
    </xf>
    <xf numFmtId="1" fontId="1" fillId="3" borderId="45" xfId="0" applyNumberFormat="1" applyFont="1" applyFill="1" applyBorder="1" applyAlignment="1" applyProtection="1">
      <alignment horizontal="right" vertical="center"/>
      <protection locked="0"/>
    </xf>
    <xf numFmtId="165" fontId="1" fillId="0" borderId="8" xfId="0" applyNumberFormat="1" applyFont="1" applyBorder="1" applyAlignment="1">
      <alignment horizontal="right" vertical="center" indent="1"/>
    </xf>
    <xf numFmtId="165" fontId="1" fillId="8" borderId="8" xfId="0" applyNumberFormat="1" applyFont="1" applyFill="1" applyBorder="1" applyAlignment="1">
      <alignment horizontal="right" vertical="center" indent="1"/>
    </xf>
    <xf numFmtId="165" fontId="38" fillId="0" borderId="8" xfId="0" applyNumberFormat="1" applyFont="1" applyBorder="1" applyAlignment="1">
      <alignment horizontal="right" vertical="center" indent="1"/>
    </xf>
    <xf numFmtId="0" fontId="0" fillId="4" borderId="0" xfId="0" applyFill="1" applyBorder="1" applyAlignment="1" applyProtection="1">
      <alignment wrapText="1"/>
      <protection locked="0"/>
    </xf>
    <xf numFmtId="0" fontId="13" fillId="0" borderId="0" xfId="4" applyFont="1" applyAlignment="1" applyProtection="1">
      <alignment vertical="center"/>
      <protection locked="0"/>
    </xf>
    <xf numFmtId="0" fontId="0" fillId="0" borderId="0" xfId="0" applyProtection="1">
      <protection locked="0"/>
    </xf>
    <xf numFmtId="44" fontId="0" fillId="0" borderId="0" xfId="1" applyFont="1" applyProtection="1">
      <protection locked="0"/>
    </xf>
    <xf numFmtId="0" fontId="0" fillId="0" borderId="0" xfId="0" applyAlignment="1" applyProtection="1">
      <alignment vertical="center"/>
      <protection locked="0"/>
    </xf>
    <xf numFmtId="0" fontId="14" fillId="0" borderId="9" xfId="0" applyFont="1" applyBorder="1" applyAlignment="1" applyProtection="1">
      <alignment vertical="center"/>
      <protection locked="0"/>
    </xf>
    <xf numFmtId="0" fontId="0" fillId="0" borderId="9" xfId="0" applyBorder="1" applyAlignment="1" applyProtection="1">
      <protection locked="0"/>
    </xf>
    <xf numFmtId="0" fontId="14"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44" fontId="16" fillId="0" borderId="0" xfId="1" applyFont="1" applyAlignment="1" applyProtection="1">
      <alignment vertical="center"/>
      <protection locked="0"/>
    </xf>
    <xf numFmtId="0" fontId="15" fillId="0" borderId="0" xfId="0" applyFont="1" applyBorder="1" applyAlignment="1" applyProtection="1">
      <alignment horizontal="center" vertical="center" shrinkToFit="1"/>
      <protection locked="0"/>
    </xf>
    <xf numFmtId="0" fontId="1" fillId="9" borderId="12" xfId="4" applyFont="1" applyFill="1" applyBorder="1" applyAlignment="1" applyProtection="1">
      <alignment horizontal="right" vertical="center" wrapText="1" indent="1"/>
      <protection locked="0"/>
    </xf>
    <xf numFmtId="0" fontId="30" fillId="0" borderId="0" xfId="0" applyFont="1" applyAlignment="1" applyProtection="1">
      <alignment vertical="center"/>
      <protection locked="0"/>
    </xf>
    <xf numFmtId="0" fontId="0" fillId="0" borderId="9" xfId="0" applyBorder="1" applyAlignment="1" applyProtection="1">
      <alignment vertical="center"/>
      <protection locked="0"/>
    </xf>
    <xf numFmtId="0" fontId="16" fillId="0" borderId="0" xfId="0" applyFont="1" applyAlignment="1" applyProtection="1">
      <alignment vertical="center"/>
      <protection locked="0"/>
    </xf>
    <xf numFmtId="0" fontId="15" fillId="0" borderId="0"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26"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3" fillId="0" borderId="4" xfId="0" applyFont="1" applyBorder="1" applyAlignment="1" applyProtection="1">
      <alignment vertical="top" wrapText="1"/>
      <protection locked="0"/>
    </xf>
    <xf numFmtId="44" fontId="6" fillId="0" borderId="4" xfId="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0" fillId="0" borderId="0" xfId="0" applyAlignment="1" applyProtection="1">
      <alignment horizontal="center"/>
      <protection locked="0"/>
    </xf>
    <xf numFmtId="166" fontId="17" fillId="0" borderId="0" xfId="3" applyNumberFormat="1" applyFont="1" applyAlignment="1" applyProtection="1">
      <alignment horizontal="right" vertical="center"/>
      <protection locked="0"/>
    </xf>
    <xf numFmtId="170" fontId="0" fillId="0" borderId="0" xfId="0" applyNumberFormat="1" applyAlignment="1" applyProtection="1">
      <alignment horizontal="center"/>
      <protection locked="0"/>
    </xf>
    <xf numFmtId="0" fontId="8" fillId="0" borderId="4"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1" fillId="0" borderId="2" xfId="0" applyFont="1" applyBorder="1" applyAlignment="1" applyProtection="1">
      <alignment horizontal="right" vertical="center" wrapText="1" indent="1"/>
      <protection locked="0"/>
    </xf>
    <xf numFmtId="0" fontId="8" fillId="0" borderId="4" xfId="0" applyFont="1" applyBorder="1" applyAlignment="1" applyProtection="1">
      <alignment horizontal="center" vertical="center" wrapText="1"/>
      <protection locked="0"/>
    </xf>
    <xf numFmtId="2" fontId="0" fillId="0" borderId="0" xfId="0" applyNumberFormat="1" applyProtection="1">
      <protection locked="0"/>
    </xf>
    <xf numFmtId="44" fontId="0" fillId="0" borderId="0" xfId="3" applyFont="1" applyProtection="1">
      <protection locked="0"/>
    </xf>
    <xf numFmtId="0" fontId="7"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1" fontId="0" fillId="0" borderId="0" xfId="0" applyNumberFormat="1" applyProtection="1">
      <protection locked="0"/>
    </xf>
    <xf numFmtId="0" fontId="7" fillId="0" borderId="3" xfId="0" applyFont="1" applyBorder="1" applyAlignment="1" applyProtection="1">
      <alignment horizontal="center" vertical="center" wrapText="1"/>
      <protection locked="0"/>
    </xf>
    <xf numFmtId="0" fontId="1" fillId="0" borderId="6" xfId="0" applyFont="1" applyBorder="1" applyAlignment="1" applyProtection="1">
      <alignment horizontal="right" vertical="center" wrapText="1" indent="1"/>
      <protection locked="0"/>
    </xf>
    <xf numFmtId="0" fontId="8" fillId="0" borderId="3" xfId="0" applyFont="1" applyBorder="1" applyAlignment="1" applyProtection="1">
      <alignment horizontal="center" vertical="center" wrapText="1"/>
      <protection locked="0"/>
    </xf>
    <xf numFmtId="0" fontId="1" fillId="0" borderId="7" xfId="0" applyFont="1" applyBorder="1" applyAlignment="1" applyProtection="1">
      <alignment horizontal="right" vertical="center" wrapText="1" indent="1"/>
      <protection locked="0"/>
    </xf>
    <xf numFmtId="0" fontId="8" fillId="0" borderId="37" xfId="0" applyFont="1" applyBorder="1" applyAlignment="1" applyProtection="1">
      <alignment horizontal="center" vertical="center" wrapText="1"/>
      <protection locked="0"/>
    </xf>
    <xf numFmtId="0" fontId="1" fillId="5" borderId="35" xfId="4" applyFont="1" applyFill="1" applyBorder="1" applyAlignment="1" applyProtection="1">
      <alignment horizontal="right" vertical="center" wrapText="1"/>
      <protection locked="0"/>
    </xf>
    <xf numFmtId="0" fontId="1" fillId="5" borderId="40" xfId="4" applyFont="1" applyFill="1" applyBorder="1" applyAlignment="1" applyProtection="1">
      <alignment horizontal="right" vertical="center" wrapText="1"/>
      <protection locked="0"/>
    </xf>
    <xf numFmtId="0" fontId="1" fillId="5" borderId="7" xfId="4" applyFont="1" applyFill="1" applyBorder="1" applyAlignment="1" applyProtection="1">
      <alignment horizontal="right" vertical="center" wrapText="1" indent="1"/>
      <protection locked="0"/>
    </xf>
    <xf numFmtId="0" fontId="8" fillId="0" borderId="1" xfId="0" applyFont="1" applyBorder="1" applyAlignment="1" applyProtection="1">
      <alignment vertical="center" wrapText="1"/>
      <protection locked="0"/>
    </xf>
    <xf numFmtId="0" fontId="1" fillId="5" borderId="4" xfId="4" applyFont="1" applyFill="1" applyBorder="1" applyAlignment="1" applyProtection="1">
      <alignment horizontal="right" vertical="center" wrapText="1" indent="1"/>
      <protection locked="0"/>
    </xf>
    <xf numFmtId="0" fontId="9" fillId="0" borderId="5" xfId="0" applyFont="1" applyBorder="1" applyAlignment="1" applyProtection="1">
      <alignment horizontal="left" vertical="center" wrapText="1"/>
      <protection locked="0"/>
    </xf>
    <xf numFmtId="9" fontId="1" fillId="0" borderId="5" xfId="0" applyNumberFormat="1" applyFont="1" applyBorder="1" applyAlignment="1" applyProtection="1">
      <alignment horizontal="right" vertical="center" wrapText="1"/>
      <protection locked="0"/>
    </xf>
    <xf numFmtId="44" fontId="1" fillId="0" borderId="5" xfId="1" applyFont="1" applyFill="1" applyBorder="1" applyAlignment="1" applyProtection="1">
      <alignment horizontal="right" vertical="center" wrapText="1"/>
      <protection locked="0"/>
    </xf>
    <xf numFmtId="0" fontId="0" fillId="0" borderId="0" xfId="0" applyBorder="1" applyAlignment="1" applyProtection="1">
      <alignment vertical="center"/>
      <protection locked="0"/>
    </xf>
    <xf numFmtId="0" fontId="8" fillId="0" borderId="0" xfId="0" applyFont="1" applyBorder="1" applyAlignment="1" applyProtection="1">
      <alignment horizontal="right" vertical="center" wrapText="1"/>
      <protection locked="0"/>
    </xf>
    <xf numFmtId="0" fontId="0" fillId="0" borderId="0" xfId="0" applyBorder="1" applyProtection="1">
      <protection locked="0"/>
    </xf>
    <xf numFmtId="44" fontId="4" fillId="0" borderId="0" xfId="1" applyFont="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protection locked="0"/>
    </xf>
    <xf numFmtId="44" fontId="3" fillId="0" borderId="5"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right" vertical="center"/>
      <protection locked="0"/>
    </xf>
    <xf numFmtId="44" fontId="3" fillId="0" borderId="0" xfId="0" applyNumberFormat="1" applyFont="1" applyFill="1" applyBorder="1" applyAlignment="1" applyProtection="1">
      <alignment vertical="center" wrapText="1"/>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Border="1" applyProtection="1">
      <protection locked="0"/>
    </xf>
    <xf numFmtId="0" fontId="21" fillId="0" borderId="10"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21" fillId="0" borderId="10"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165" fontId="21" fillId="7" borderId="8" xfId="0" applyNumberFormat="1" applyFont="1" applyFill="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22" fillId="0" borderId="10" xfId="0" applyNumberFormat="1" applyFont="1" applyBorder="1" applyAlignment="1" applyProtection="1">
      <alignment horizontal="center" vertical="center" wrapText="1"/>
      <protection locked="0"/>
    </xf>
    <xf numFmtId="0" fontId="22" fillId="0" borderId="8" xfId="0" applyNumberFormat="1" applyFont="1" applyBorder="1" applyAlignment="1" applyProtection="1">
      <alignment horizontal="center" vertical="center" wrapText="1"/>
      <protection locked="0"/>
    </xf>
    <xf numFmtId="0" fontId="22" fillId="0" borderId="11" xfId="0" applyNumberFormat="1" applyFont="1" applyBorder="1" applyAlignment="1" applyProtection="1">
      <alignment horizontal="center" vertical="center" wrapText="1"/>
      <protection locked="0"/>
    </xf>
    <xf numFmtId="168" fontId="22" fillId="0" borderId="9" xfId="0" applyNumberFormat="1" applyFont="1" applyBorder="1" applyAlignment="1" applyProtection="1">
      <alignment horizontal="center" vertical="center" wrapText="1"/>
      <protection locked="0"/>
    </xf>
    <xf numFmtId="166" fontId="22" fillId="0" borderId="9" xfId="0" applyNumberFormat="1" applyFont="1" applyBorder="1" applyAlignment="1" applyProtection="1">
      <alignment horizontal="center" vertical="center" wrapText="1"/>
      <protection locked="0"/>
    </xf>
    <xf numFmtId="0" fontId="22" fillId="0" borderId="9" xfId="0" applyFont="1" applyBorder="1" applyAlignment="1" applyProtection="1">
      <alignment horizontal="center" vertical="center"/>
      <protection locked="0"/>
    </xf>
    <xf numFmtId="3" fontId="22" fillId="0" borderId="12" xfId="0" applyNumberFormat="1" applyFont="1" applyBorder="1" applyAlignment="1" applyProtection="1">
      <alignment horizontal="center" vertical="center"/>
      <protection locked="0"/>
    </xf>
    <xf numFmtId="0" fontId="8" fillId="0" borderId="10"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22" fillId="0" borderId="0" xfId="0" applyNumberFormat="1" applyFont="1" applyBorder="1" applyAlignment="1" applyProtection="1">
      <alignment horizontal="center" vertical="center" wrapText="1"/>
      <protection locked="0"/>
    </xf>
    <xf numFmtId="166" fontId="4" fillId="0" borderId="0" xfId="1" applyNumberFormat="1" applyFont="1" applyBorder="1" applyAlignment="1" applyProtection="1">
      <alignment horizontal="right" vertical="top" wrapText="1"/>
      <protection locked="0"/>
    </xf>
    <xf numFmtId="166" fontId="22" fillId="0" borderId="0" xfId="0" applyNumberFormat="1" applyFont="1" applyBorder="1" applyAlignment="1" applyProtection="1">
      <alignment horizontal="center" vertical="center"/>
      <protection locked="0"/>
    </xf>
    <xf numFmtId="3" fontId="2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top" wrapText="1"/>
      <protection locked="0"/>
    </xf>
    <xf numFmtId="166" fontId="1" fillId="0" borderId="0" xfId="1" applyNumberFormat="1" applyFont="1" applyBorder="1" applyAlignment="1" applyProtection="1">
      <alignment horizontal="right" vertical="center"/>
      <protection locked="0"/>
    </xf>
    <xf numFmtId="3" fontId="22" fillId="0" borderId="0" xfId="0" applyNumberFormat="1" applyFont="1" applyFill="1" applyBorder="1" applyAlignment="1" applyProtection="1">
      <alignment horizontal="center" vertical="center"/>
      <protection locked="0"/>
    </xf>
    <xf numFmtId="165" fontId="21" fillId="0" borderId="0" xfId="0" applyNumberFormat="1"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right" vertical="top" wrapText="1"/>
      <protection locked="0"/>
    </xf>
    <xf numFmtId="44" fontId="4" fillId="0" borderId="0" xfId="1"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0" borderId="0"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3" fillId="0" borderId="0" xfId="0" applyFont="1" applyFill="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0" borderId="0" xfId="0" applyFont="1" applyBorder="1" applyAlignment="1" applyProtection="1">
      <alignment horizontal="center"/>
      <protection locked="0"/>
    </xf>
    <xf numFmtId="0" fontId="23" fillId="0" borderId="0" xfId="0" applyFont="1" applyBorder="1" applyAlignment="1" applyProtection="1">
      <alignment horizontal="left"/>
      <protection locked="0"/>
    </xf>
    <xf numFmtId="164" fontId="3" fillId="0" borderId="0" xfId="0" applyNumberFormat="1" applyFont="1" applyFill="1" applyAlignment="1" applyProtection="1">
      <alignment horizontal="center" vertical="top" wrapText="1"/>
      <protection locked="0"/>
    </xf>
    <xf numFmtId="165" fontId="23" fillId="0" borderId="0" xfId="3" applyNumberFormat="1" applyFont="1" applyFill="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 fillId="0" borderId="0" xfId="0" applyNumberFormat="1" applyFont="1" applyAlignment="1" applyProtection="1">
      <alignment horizontal="left" vertical="center"/>
      <protection locked="0"/>
    </xf>
    <xf numFmtId="0" fontId="3" fillId="0" borderId="0" xfId="0" applyNumberFormat="1" applyFont="1" applyFill="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1" fillId="0" borderId="0" xfId="0" applyNumberFormat="1" applyFont="1" applyFill="1" applyAlignment="1" applyProtection="1">
      <alignment horizontal="left" vertical="top"/>
      <protection locked="0"/>
    </xf>
    <xf numFmtId="0" fontId="3" fillId="0" borderId="0" xfId="0" applyNumberFormat="1" applyFont="1" applyFill="1" applyAlignment="1" applyProtection="1">
      <alignment horizontal="center" vertical="top"/>
      <protection locked="0"/>
    </xf>
    <xf numFmtId="165" fontId="3" fillId="0" borderId="0" xfId="3" applyNumberFormat="1" applyFont="1" applyFill="1" applyAlignment="1" applyProtection="1">
      <alignment horizontal="right" vertical="top" wrapText="1"/>
      <protection locked="0"/>
    </xf>
    <xf numFmtId="0" fontId="23" fillId="0" borderId="0" xfId="0" applyFont="1" applyFill="1" applyBorder="1" applyAlignment="1" applyProtection="1">
      <alignment horizontal="left"/>
      <protection locked="0"/>
    </xf>
    <xf numFmtId="0" fontId="1" fillId="0" borderId="0" xfId="0" applyNumberFormat="1" applyFont="1" applyFill="1" applyAlignment="1" applyProtection="1">
      <alignment horizontal="left" vertical="center"/>
      <protection locked="0"/>
    </xf>
    <xf numFmtId="0" fontId="23" fillId="0" borderId="0" xfId="0" applyFont="1" applyFill="1" applyBorder="1" applyAlignment="1" applyProtection="1">
      <alignment horizontal="center" vertical="center" wrapText="1"/>
      <protection locked="0"/>
    </xf>
    <xf numFmtId="165" fontId="3" fillId="0" borderId="0" xfId="3" applyNumberFormat="1" applyFont="1" applyFill="1" applyAlignment="1" applyProtection="1">
      <alignment horizontal="center" vertical="center" wrapText="1"/>
      <protection locked="0"/>
    </xf>
    <xf numFmtId="8" fontId="3" fillId="0" borderId="0" xfId="3" applyNumberFormat="1" applyFont="1" applyFill="1" applyAlignment="1" applyProtection="1">
      <alignment horizontal="right" vertical="center" wrapText="1"/>
      <protection locked="0"/>
    </xf>
    <xf numFmtId="8" fontId="1" fillId="0" borderId="0" xfId="0" applyNumberFormat="1" applyFont="1" applyFill="1" applyAlignment="1" applyProtection="1">
      <alignment horizontal="right" vertical="center" wrapText="1"/>
      <protection locked="0"/>
    </xf>
    <xf numFmtId="0" fontId="3" fillId="0" borderId="0" xfId="0" applyNumberFormat="1" applyFont="1" applyFill="1" applyBorder="1" applyAlignment="1" applyProtection="1">
      <alignment horizontal="center" vertical="center"/>
      <protection locked="0"/>
    </xf>
    <xf numFmtId="0" fontId="3" fillId="0" borderId="0" xfId="0" quotePrefix="1" applyNumberFormat="1" applyFont="1" applyAlignment="1" applyProtection="1">
      <alignment vertical="center"/>
      <protection locked="0"/>
    </xf>
    <xf numFmtId="0" fontId="3" fillId="0" borderId="0" xfId="0" quotePrefix="1" applyFont="1" applyAlignment="1" applyProtection="1">
      <alignment horizontal="right" vertical="center"/>
      <protection locked="0"/>
    </xf>
    <xf numFmtId="8" fontId="3" fillId="3" borderId="0" xfId="3" applyNumberFormat="1" applyFont="1" applyFill="1" applyAlignment="1" applyProtection="1">
      <alignment horizontal="right" vertical="center" wrapText="1" indent="1"/>
      <protection locked="0"/>
    </xf>
    <xf numFmtId="8" fontId="1" fillId="0" borderId="0" xfId="0" applyNumberFormat="1" applyFont="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3" fillId="0" borderId="0" xfId="3" applyNumberFormat="1" applyFont="1" applyFill="1" applyAlignment="1" applyProtection="1">
      <alignment horizontal="center" vertical="center" wrapText="1"/>
      <protection locked="0"/>
    </xf>
    <xf numFmtId="0" fontId="3" fillId="0" borderId="0" xfId="3" applyNumberFormat="1" applyFont="1" applyFill="1" applyAlignment="1" applyProtection="1">
      <alignment horizontal="right" vertical="center" wrapText="1"/>
      <protection locked="0"/>
    </xf>
    <xf numFmtId="44" fontId="3" fillId="0" borderId="0" xfId="3" applyFont="1" applyFill="1" applyAlignment="1" applyProtection="1">
      <alignment horizontal="center" vertical="center" wrapText="1"/>
      <protection locked="0"/>
    </xf>
    <xf numFmtId="0" fontId="1" fillId="0" borderId="0" xfId="3" applyNumberFormat="1" applyFont="1" applyFill="1" applyAlignment="1" applyProtection="1">
      <alignment horizontal="left" vertical="center"/>
      <protection locked="0"/>
    </xf>
    <xf numFmtId="0" fontId="1" fillId="0" borderId="0" xfId="0" quotePrefix="1" applyNumberFormat="1" applyFont="1" applyAlignment="1" applyProtection="1">
      <alignment vertical="center"/>
      <protection locked="0"/>
    </xf>
    <xf numFmtId="164" fontId="3" fillId="0" borderId="0" xfId="0" applyNumberFormat="1" applyFont="1" applyFill="1" applyAlignment="1" applyProtection="1">
      <alignment horizontal="center" vertical="center" wrapText="1"/>
      <protection locked="0"/>
    </xf>
    <xf numFmtId="0" fontId="1" fillId="0" borderId="0" xfId="0" applyNumberFormat="1" applyFont="1" applyAlignment="1" applyProtection="1">
      <alignment vertical="center"/>
      <protection locked="0"/>
    </xf>
    <xf numFmtId="165" fontId="1" fillId="0" borderId="0" xfId="3" applyNumberFormat="1" applyFont="1" applyFill="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3" fillId="0" borderId="0" xfId="3" applyNumberFormat="1" applyFont="1" applyAlignment="1" applyProtection="1">
      <alignment horizontal="center" vertical="center" wrapText="1"/>
      <protection locked="0"/>
    </xf>
    <xf numFmtId="165" fontId="3" fillId="0" borderId="0" xfId="3" applyNumberFormat="1" applyFont="1" applyFill="1" applyAlignment="1" applyProtection="1">
      <alignment horizontal="right" vertical="center"/>
      <protection locked="0"/>
    </xf>
    <xf numFmtId="0" fontId="3" fillId="0" borderId="0" xfId="3" quotePrefix="1" applyNumberFormat="1" applyFont="1" applyFill="1" applyAlignment="1" applyProtection="1">
      <alignment horizontal="left" vertical="center"/>
      <protection locked="0"/>
    </xf>
    <xf numFmtId="166" fontId="3" fillId="0" borderId="0" xfId="3" applyNumberFormat="1" applyFont="1" applyFill="1" applyAlignment="1" applyProtection="1">
      <alignment horizontal="center" vertical="center" wrapText="1"/>
      <protection locked="0"/>
    </xf>
    <xf numFmtId="165" fontId="3" fillId="0" borderId="0" xfId="3" applyNumberFormat="1" applyFont="1" applyFill="1" applyAlignment="1" applyProtection="1">
      <alignment horizontal="right" vertical="center" wrapText="1"/>
      <protection locked="0"/>
    </xf>
    <xf numFmtId="0" fontId="3" fillId="0" borderId="0" xfId="3" applyNumberFormat="1" applyFont="1" applyFill="1" applyAlignment="1" applyProtection="1">
      <alignment horizontal="left" vertical="center" wrapText="1"/>
      <protection locked="0"/>
    </xf>
    <xf numFmtId="0" fontId="1" fillId="0" borderId="0" xfId="0" applyFont="1" applyAlignment="1" applyProtection="1">
      <alignment horizontal="left" vertical="center"/>
      <protection locked="0"/>
    </xf>
    <xf numFmtId="44" fontId="1" fillId="0" borderId="0" xfId="3" applyFont="1" applyFill="1" applyAlignment="1" applyProtection="1">
      <alignment horizontal="center" vertical="center" wrapText="1"/>
      <protection locked="0"/>
    </xf>
    <xf numFmtId="164" fontId="1" fillId="0" borderId="0" xfId="0" applyNumberFormat="1" applyFont="1" applyFill="1" applyAlignment="1" applyProtection="1">
      <alignment horizontal="center" vertical="center" wrapText="1"/>
      <protection locked="0"/>
    </xf>
    <xf numFmtId="166" fontId="1" fillId="0" borderId="0" xfId="3" applyNumberFormat="1" applyFont="1" applyFill="1" applyAlignment="1" applyProtection="1">
      <alignment horizontal="center" vertical="center" wrapText="1"/>
      <protection locked="0"/>
    </xf>
    <xf numFmtId="165" fontId="1" fillId="0" borderId="0" xfId="3" applyNumberFormat="1" applyFont="1" applyFill="1" applyAlignment="1" applyProtection="1">
      <alignment horizontal="right" vertical="center" wrapText="1"/>
      <protection locked="0"/>
    </xf>
    <xf numFmtId="0" fontId="1" fillId="0" borderId="0" xfId="0" applyNumberFormat="1"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protection locked="0"/>
    </xf>
    <xf numFmtId="0" fontId="1" fillId="0" borderId="0" xfId="0" quotePrefix="1" applyFont="1" applyAlignment="1" applyProtection="1">
      <alignment horizontal="left" vertical="center" wrapText="1"/>
      <protection locked="0"/>
    </xf>
    <xf numFmtId="44" fontId="1" fillId="0" borderId="0" xfId="0" applyNumberFormat="1" applyFont="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8" fillId="0" borderId="0" xfId="0" applyFont="1" applyAlignment="1" applyProtection="1">
      <alignment vertical="top" wrapText="1"/>
      <protection locked="0"/>
    </xf>
    <xf numFmtId="0" fontId="2" fillId="0" borderId="0" xfId="0" applyFont="1" applyFill="1" applyBorder="1" applyAlignment="1" applyProtection="1">
      <alignment horizontal="right" vertical="top" wrapText="1"/>
      <protection locked="0"/>
    </xf>
    <xf numFmtId="0" fontId="8" fillId="0" borderId="0" xfId="0" applyFont="1" applyBorder="1" applyAlignment="1" applyProtection="1">
      <alignment horizontal="right" vertical="top" wrapText="1" indent="1"/>
      <protection locked="0"/>
    </xf>
    <xf numFmtId="0" fontId="0" fillId="0" borderId="0" xfId="0" applyFill="1" applyProtection="1">
      <protection locked="0"/>
    </xf>
    <xf numFmtId="0" fontId="8" fillId="0" borderId="0" xfId="0" applyFont="1" applyProtection="1">
      <protection locked="0"/>
    </xf>
    <xf numFmtId="0" fontId="0" fillId="0" borderId="0" xfId="0" applyFill="1" applyAlignment="1" applyProtection="1">
      <protection locked="0"/>
    </xf>
    <xf numFmtId="0" fontId="0" fillId="0" borderId="0" xfId="0" applyAlignment="1" applyProtection="1">
      <protection locked="0"/>
    </xf>
    <xf numFmtId="0" fontId="9" fillId="0" borderId="0" xfId="0" applyFont="1" applyAlignment="1" applyProtection="1">
      <alignment horizontal="left" wrapText="1"/>
      <protection locked="0"/>
    </xf>
    <xf numFmtId="0" fontId="0" fillId="0" borderId="0" xfId="0" applyAlignment="1" applyProtection="1">
      <alignment horizontal="right"/>
      <protection locked="0"/>
    </xf>
    <xf numFmtId="0" fontId="0" fillId="4" borderId="0" xfId="0" applyFill="1" applyBorder="1" applyAlignment="1" applyProtection="1">
      <alignment horizontal="right"/>
      <protection locked="0"/>
    </xf>
    <xf numFmtId="0" fontId="0" fillId="4" borderId="0" xfId="0" applyFill="1" applyBorder="1" applyProtection="1">
      <protection locked="0"/>
    </xf>
    <xf numFmtId="0" fontId="3" fillId="0" borderId="9" xfId="0" applyFont="1" applyBorder="1" applyAlignment="1" applyProtection="1">
      <alignment horizontal="left" vertical="center"/>
      <protection locked="0"/>
    </xf>
    <xf numFmtId="0" fontId="3" fillId="0" borderId="9" xfId="0" applyFont="1" applyBorder="1" applyAlignment="1" applyProtection="1">
      <alignment vertical="center"/>
      <protection locked="0"/>
    </xf>
    <xf numFmtId="49" fontId="1" fillId="0" borderId="9"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44" fontId="0" fillId="0" borderId="0" xfId="1" applyFont="1" applyAlignment="1" applyProtection="1">
      <alignment vertical="center"/>
      <protection locked="0"/>
    </xf>
    <xf numFmtId="0" fontId="3" fillId="0" borderId="0" xfId="0" applyFont="1" applyBorder="1" applyAlignment="1" applyProtection="1">
      <alignment horizontal="right" vertical="center"/>
      <protection locked="0"/>
    </xf>
    <xf numFmtId="0" fontId="0" fillId="0" borderId="9" xfId="0" applyBorder="1" applyProtection="1">
      <protection locked="0"/>
    </xf>
    <xf numFmtId="0" fontId="1" fillId="0" borderId="0" xfId="0" applyFont="1" applyProtection="1">
      <protection locked="0"/>
    </xf>
    <xf numFmtId="44" fontId="31" fillId="0" borderId="0" xfId="3" applyFont="1" applyAlignment="1" applyProtection="1">
      <alignment horizontal="right" vertical="center"/>
    </xf>
    <xf numFmtId="1" fontId="1" fillId="0" borderId="2" xfId="0" applyNumberFormat="1" applyFont="1" applyBorder="1" applyAlignment="1" applyProtection="1">
      <alignment horizontal="right" vertical="center" wrapText="1" indent="1"/>
    </xf>
    <xf numFmtId="44" fontId="1" fillId="0" borderId="2" xfId="1" applyFont="1" applyBorder="1" applyAlignment="1" applyProtection="1">
      <alignment horizontal="right" vertical="center" wrapText="1" indent="1"/>
    </xf>
    <xf numFmtId="1" fontId="1" fillId="0" borderId="38" xfId="0" applyNumberFormat="1" applyFont="1" applyBorder="1" applyAlignment="1" applyProtection="1">
      <alignment horizontal="right" vertical="center" wrapText="1" indent="1"/>
    </xf>
    <xf numFmtId="44" fontId="1" fillId="0" borderId="38" xfId="1" applyFont="1" applyBorder="1" applyAlignment="1" applyProtection="1">
      <alignment horizontal="right" vertical="center" wrapText="1" indent="1"/>
    </xf>
    <xf numFmtId="44" fontId="1" fillId="0" borderId="39" xfId="1" applyFont="1" applyBorder="1" applyAlignment="1" applyProtection="1">
      <alignment horizontal="right" vertical="center" wrapText="1" indent="1"/>
    </xf>
    <xf numFmtId="44" fontId="1" fillId="0" borderId="2" xfId="0" applyNumberFormat="1" applyFont="1" applyBorder="1" applyAlignment="1" applyProtection="1">
      <alignment horizontal="right" vertical="center" wrapText="1" indent="1"/>
    </xf>
    <xf numFmtId="44" fontId="3" fillId="6" borderId="4" xfId="0" applyNumberFormat="1" applyFont="1" applyFill="1" applyBorder="1" applyAlignment="1" applyProtection="1">
      <alignment horizontal="right" vertical="center" wrapText="1" indent="1"/>
    </xf>
    <xf numFmtId="0" fontId="22" fillId="0" borderId="8" xfId="0" applyNumberFormat="1" applyFont="1" applyBorder="1" applyAlignment="1" applyProtection="1">
      <alignment horizontal="center" vertical="center" wrapText="1"/>
    </xf>
    <xf numFmtId="3" fontId="22" fillId="0" borderId="8" xfId="0" applyNumberFormat="1" applyFont="1" applyBorder="1" applyAlignment="1" applyProtection="1">
      <alignment horizontal="center" vertical="center"/>
    </xf>
    <xf numFmtId="165" fontId="21" fillId="7" borderId="8" xfId="0" applyNumberFormat="1" applyFont="1" applyFill="1" applyBorder="1" applyAlignment="1" applyProtection="1">
      <alignment horizontal="right" vertical="center" indent="1"/>
    </xf>
    <xf numFmtId="165" fontId="3" fillId="6" borderId="0" xfId="3" applyNumberFormat="1" applyFont="1" applyFill="1" applyAlignment="1" applyProtection="1">
      <alignment horizontal="right" vertical="center" wrapText="1" indent="1"/>
    </xf>
    <xf numFmtId="165" fontId="3" fillId="7" borderId="0" xfId="3" applyNumberFormat="1" applyFont="1" applyFill="1" applyAlignment="1" applyProtection="1">
      <alignment horizontal="right" vertical="center" wrapText="1" indent="1"/>
    </xf>
    <xf numFmtId="8" fontId="3" fillId="3" borderId="0" xfId="3" applyNumberFormat="1" applyFont="1" applyFill="1" applyAlignment="1" applyProtection="1">
      <alignment horizontal="right" vertical="center" wrapText="1" indent="1"/>
    </xf>
    <xf numFmtId="14" fontId="1" fillId="0" borderId="0" xfId="0" applyNumberFormat="1" applyFont="1" applyBorder="1" applyAlignment="1" applyProtection="1">
      <alignment horizontal="center" vertical="center"/>
    </xf>
    <xf numFmtId="0" fontId="28" fillId="0" borderId="9" xfId="0" applyFont="1" applyBorder="1"/>
    <xf numFmtId="171" fontId="28" fillId="0" borderId="9" xfId="0" applyNumberFormat="1" applyFont="1" applyBorder="1" applyAlignment="1">
      <alignment horizontal="left"/>
    </xf>
    <xf numFmtId="0" fontId="0" fillId="0" borderId="12" xfId="0" applyBorder="1"/>
    <xf numFmtId="0" fontId="3" fillId="0" borderId="0" xfId="0" applyFont="1" applyBorder="1" applyProtection="1">
      <protection locked="0"/>
    </xf>
    <xf numFmtId="0" fontId="1" fillId="0" borderId="47" xfId="0" applyFont="1" applyBorder="1" applyProtection="1">
      <protection locked="0"/>
    </xf>
    <xf numFmtId="166" fontId="29" fillId="2" borderId="9" xfId="3" applyNumberFormat="1" applyFont="1" applyFill="1" applyBorder="1" applyAlignment="1" applyProtection="1">
      <alignment vertical="center"/>
      <protection locked="0"/>
    </xf>
    <xf numFmtId="0" fontId="0" fillId="4" borderId="0" xfId="0" applyFill="1" applyBorder="1" applyAlignment="1" applyProtection="1">
      <alignment wrapText="1"/>
      <protection locked="0"/>
    </xf>
    <xf numFmtId="0" fontId="9" fillId="0" borderId="0" xfId="0" applyFont="1" applyAlignment="1" applyProtection="1">
      <alignment horizontal="left" vertical="top" wrapText="1"/>
      <protection locked="0"/>
    </xf>
    <xf numFmtId="0" fontId="9" fillId="0" borderId="5" xfId="0" applyFont="1" applyBorder="1" applyAlignment="1" applyProtection="1">
      <alignment horizontal="left" vertical="center" wrapText="1"/>
      <protection locked="0"/>
    </xf>
    <xf numFmtId="164" fontId="23" fillId="0" borderId="0" xfId="0" applyNumberFormat="1" applyFont="1" applyFill="1" applyAlignment="1" applyProtection="1">
      <alignment horizontal="left" vertical="center" wrapText="1"/>
    </xf>
    <xf numFmtId="0" fontId="6" fillId="0" borderId="3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protection locked="0"/>
    </xf>
    <xf numFmtId="1" fontId="3" fillId="0" borderId="0" xfId="0" applyNumberFormat="1" applyFont="1" applyAlignment="1">
      <alignment horizontal="left"/>
    </xf>
    <xf numFmtId="0" fontId="0" fillId="0" borderId="0" xfId="0" applyAlignment="1"/>
    <xf numFmtId="14" fontId="3" fillId="4" borderId="0" xfId="3" applyNumberFormat="1" applyFont="1" applyFill="1" applyBorder="1" applyAlignment="1" applyProtection="1">
      <alignment horizontal="left" vertical="center"/>
      <protection locked="0"/>
    </xf>
    <xf numFmtId="14" fontId="14" fillId="3" borderId="9" xfId="0" applyNumberFormat="1" applyFont="1" applyFill="1" applyBorder="1" applyAlignment="1">
      <alignment horizontal="left" vertical="center"/>
    </xf>
    <xf numFmtId="0" fontId="14" fillId="3" borderId="9" xfId="0" applyFont="1" applyFill="1" applyBorder="1" applyAlignment="1">
      <alignment horizontal="left" vertical="center"/>
    </xf>
    <xf numFmtId="0" fontId="1" fillId="0" borderId="24" xfId="0" applyFont="1" applyBorder="1" applyAlignment="1">
      <alignment horizontal="center" vertical="top" wrapText="1"/>
    </xf>
    <xf numFmtId="0" fontId="1" fillId="0" borderId="34"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30" xfId="0" applyFont="1" applyBorder="1" applyAlignment="1">
      <alignment horizontal="center" vertical="top" wrapText="1"/>
    </xf>
    <xf numFmtId="0" fontId="1" fillId="0" borderId="0" xfId="0" applyFont="1" applyFill="1" applyAlignment="1">
      <alignment horizontal="left" vertical="center" wrapText="1"/>
    </xf>
    <xf numFmtId="0" fontId="3" fillId="0" borderId="0" xfId="0" applyFont="1" applyAlignment="1">
      <alignment horizontal="left"/>
    </xf>
  </cellXfs>
  <cellStyles count="5">
    <cellStyle name="Euro" xfId="1"/>
    <cellStyle name="Prozent" xfId="2" builtinId="5"/>
    <cellStyle name="Standard" xfId="0" builtinId="0"/>
    <cellStyle name="Standard 2" xfId="4"/>
    <cellStyle name="Währung" xfId="3" builtinId="4"/>
  </cellStyles>
  <dxfs count="2">
    <dxf>
      <font>
        <color rgb="FF9C0006"/>
      </font>
      <fill>
        <patternFill>
          <bgColor rgb="FFFFC7CE"/>
        </patternFill>
      </fill>
    </dxf>
    <dxf>
      <font>
        <condense val="0"/>
        <extend val="0"/>
        <color indexed="10"/>
      </font>
    </dxf>
  </dxfs>
  <tableStyles count="0" defaultTableStyle="TableStyleMedium9" defaultPivotStyle="PivotStyleLight16"/>
  <colors>
    <mruColors>
      <color rgb="FF1B67A7"/>
      <color rgb="FF22AA90"/>
      <color rgb="FF0080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6" dropStyle="combo" dx="16" fmlaLink="$J$4" fmlaRange="'Daten Pflegegrade'!$C$4:$C$8" sel="5"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504825</xdr:colOff>
      <xdr:row>1</xdr:row>
      <xdr:rowOff>257175</xdr:rowOff>
    </xdr:to>
    <xdr:sp macro="" textlink="">
      <xdr:nvSpPr>
        <xdr:cNvPr id="2" name="Text Box 1" hidden="1"/>
        <xdr:cNvSpPr txBox="1">
          <a:spLocks noChangeArrowheads="1"/>
        </xdr:cNvSpPr>
      </xdr:nvSpPr>
      <xdr:spPr bwMode="auto">
        <a:xfrm>
          <a:off x="0" y="0"/>
          <a:ext cx="895350" cy="219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0</xdr:col>
      <xdr:colOff>0</xdr:colOff>
      <xdr:row>1</xdr:row>
      <xdr:rowOff>0</xdr:rowOff>
    </xdr:from>
    <xdr:to>
      <xdr:col>1</xdr:col>
      <xdr:colOff>504825</xdr:colOff>
      <xdr:row>1</xdr:row>
      <xdr:rowOff>257175</xdr:rowOff>
    </xdr:to>
    <xdr:sp macro="" textlink="">
      <xdr:nvSpPr>
        <xdr:cNvPr id="3" name="Text Box 2" hidden="1"/>
        <xdr:cNvSpPr txBox="1">
          <a:spLocks noChangeArrowheads="1"/>
        </xdr:cNvSpPr>
      </xdr:nvSpPr>
      <xdr:spPr bwMode="auto">
        <a:xfrm>
          <a:off x="0" y="0"/>
          <a:ext cx="895350" cy="219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0</xdr:col>
      <xdr:colOff>0</xdr:colOff>
      <xdr:row>1</xdr:row>
      <xdr:rowOff>0</xdr:rowOff>
    </xdr:from>
    <xdr:to>
      <xdr:col>1</xdr:col>
      <xdr:colOff>504825</xdr:colOff>
      <xdr:row>1</xdr:row>
      <xdr:rowOff>257175</xdr:rowOff>
    </xdr:to>
    <xdr:sp macro="" textlink="">
      <xdr:nvSpPr>
        <xdr:cNvPr id="4" name="Text Box 3" hidden="1"/>
        <xdr:cNvSpPr txBox="1">
          <a:spLocks noChangeArrowheads="1"/>
        </xdr:cNvSpPr>
      </xdr:nvSpPr>
      <xdr:spPr bwMode="auto">
        <a:xfrm>
          <a:off x="0" y="0"/>
          <a:ext cx="895350" cy="219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twoCellAnchor editAs="oneCell">
    <xdr:from>
      <xdr:col>8</xdr:col>
      <xdr:colOff>352425</xdr:colOff>
      <xdr:row>0</xdr:row>
      <xdr:rowOff>0</xdr:rowOff>
    </xdr:from>
    <xdr:to>
      <xdr:col>9</xdr:col>
      <xdr:colOff>768584</xdr:colOff>
      <xdr:row>1</xdr:row>
      <xdr:rowOff>40461</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610350" y="0"/>
          <a:ext cx="1311509" cy="459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209550</xdr:colOff>
      <xdr:row>0</xdr:row>
      <xdr:rowOff>0</xdr:rowOff>
    </xdr:from>
    <xdr:to>
      <xdr:col>26</xdr:col>
      <xdr:colOff>235184</xdr:colOff>
      <xdr:row>1</xdr:row>
      <xdr:rowOff>126186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57800" y="0"/>
          <a:ext cx="1311509" cy="459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504825</xdr:colOff>
      <xdr:row>0</xdr:row>
      <xdr:rowOff>257175</xdr:rowOff>
    </xdr:to>
    <xdr:sp macro="" textlink="">
      <xdr:nvSpPr>
        <xdr:cNvPr id="2" name="Text Box 1" hidden="1"/>
        <xdr:cNvSpPr txBox="1">
          <a:spLocks noChangeArrowheads="1"/>
        </xdr:cNvSpPr>
      </xdr:nvSpPr>
      <xdr:spPr bwMode="auto">
        <a:xfrm>
          <a:off x="0" y="0"/>
          <a:ext cx="1266825"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0</xdr:col>
      <xdr:colOff>0</xdr:colOff>
      <xdr:row>0</xdr:row>
      <xdr:rowOff>0</xdr:rowOff>
    </xdr:from>
    <xdr:to>
      <xdr:col>1</xdr:col>
      <xdr:colOff>504825</xdr:colOff>
      <xdr:row>0</xdr:row>
      <xdr:rowOff>257175</xdr:rowOff>
    </xdr:to>
    <xdr:sp macro="" textlink="">
      <xdr:nvSpPr>
        <xdr:cNvPr id="3" name="Text Box 2" hidden="1"/>
        <xdr:cNvSpPr txBox="1">
          <a:spLocks noChangeArrowheads="1"/>
        </xdr:cNvSpPr>
      </xdr:nvSpPr>
      <xdr:spPr bwMode="auto">
        <a:xfrm>
          <a:off x="0" y="0"/>
          <a:ext cx="1266825"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0</xdr:col>
      <xdr:colOff>0</xdr:colOff>
      <xdr:row>0</xdr:row>
      <xdr:rowOff>0</xdr:rowOff>
    </xdr:from>
    <xdr:to>
      <xdr:col>1</xdr:col>
      <xdr:colOff>504825</xdr:colOff>
      <xdr:row>0</xdr:row>
      <xdr:rowOff>257175</xdr:rowOff>
    </xdr:to>
    <xdr:sp macro="" textlink="">
      <xdr:nvSpPr>
        <xdr:cNvPr id="4" name="Text Box 3" hidden="1"/>
        <xdr:cNvSpPr txBox="1">
          <a:spLocks noChangeArrowheads="1"/>
        </xdr:cNvSpPr>
      </xdr:nvSpPr>
      <xdr:spPr bwMode="auto">
        <a:xfrm>
          <a:off x="0" y="0"/>
          <a:ext cx="1266825"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twoCellAnchor editAs="oneCell">
    <xdr:from>
      <xdr:col>1</xdr:col>
      <xdr:colOff>790575</xdr:colOff>
      <xdr:row>0</xdr:row>
      <xdr:rowOff>95250</xdr:rowOff>
    </xdr:from>
    <xdr:to>
      <xdr:col>2</xdr:col>
      <xdr:colOff>1168634</xdr:colOff>
      <xdr:row>0</xdr:row>
      <xdr:rowOff>554811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524375" y="95250"/>
          <a:ext cx="1311509" cy="459561"/>
        </a:xfrm>
        <a:prstGeom prst="rect">
          <a:avLst/>
        </a:prstGeom>
      </xdr:spPr>
    </xdr:pic>
    <xdr:clientData/>
  </xdr:twoCellAnchor>
  <xdr:twoCellAnchor>
    <xdr:from>
      <xdr:col>0</xdr:col>
      <xdr:colOff>0</xdr:colOff>
      <xdr:row>0</xdr:row>
      <xdr:rowOff>0</xdr:rowOff>
    </xdr:from>
    <xdr:to>
      <xdr:col>0</xdr:col>
      <xdr:colOff>504825</xdr:colOff>
      <xdr:row>0</xdr:row>
      <xdr:rowOff>257175</xdr:rowOff>
    </xdr:to>
    <xdr:sp macro="" textlink="">
      <xdr:nvSpPr>
        <xdr:cNvPr id="6" name="Text Box 1" hidden="1"/>
        <xdr:cNvSpPr txBox="1">
          <a:spLocks noChangeArrowheads="1"/>
        </xdr:cNvSpPr>
      </xdr:nvSpPr>
      <xdr:spPr bwMode="auto">
        <a:xfrm>
          <a:off x="0" y="0"/>
          <a:ext cx="504825"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0</xdr:col>
      <xdr:colOff>0</xdr:colOff>
      <xdr:row>0</xdr:row>
      <xdr:rowOff>0</xdr:rowOff>
    </xdr:from>
    <xdr:to>
      <xdr:col>0</xdr:col>
      <xdr:colOff>504825</xdr:colOff>
      <xdr:row>0</xdr:row>
      <xdr:rowOff>257175</xdr:rowOff>
    </xdr:to>
    <xdr:sp macro="" textlink="">
      <xdr:nvSpPr>
        <xdr:cNvPr id="7" name="Text Box 2" hidden="1"/>
        <xdr:cNvSpPr txBox="1">
          <a:spLocks noChangeArrowheads="1"/>
        </xdr:cNvSpPr>
      </xdr:nvSpPr>
      <xdr:spPr bwMode="auto">
        <a:xfrm>
          <a:off x="0" y="0"/>
          <a:ext cx="504825"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0</xdr:col>
      <xdr:colOff>0</xdr:colOff>
      <xdr:row>0</xdr:row>
      <xdr:rowOff>0</xdr:rowOff>
    </xdr:from>
    <xdr:to>
      <xdr:col>0</xdr:col>
      <xdr:colOff>504825</xdr:colOff>
      <xdr:row>0</xdr:row>
      <xdr:rowOff>257175</xdr:rowOff>
    </xdr:to>
    <xdr:sp macro="" textlink="">
      <xdr:nvSpPr>
        <xdr:cNvPr id="8" name="Text Box 3" hidden="1"/>
        <xdr:cNvSpPr txBox="1">
          <a:spLocks noChangeArrowheads="1"/>
        </xdr:cNvSpPr>
      </xdr:nvSpPr>
      <xdr:spPr bwMode="auto">
        <a:xfrm>
          <a:off x="0" y="0"/>
          <a:ext cx="504825"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twoCellAnchor>
    <xdr:from>
      <xdr:col>0</xdr:col>
      <xdr:colOff>0</xdr:colOff>
      <xdr:row>0</xdr:row>
      <xdr:rowOff>0</xdr:rowOff>
    </xdr:from>
    <xdr:to>
      <xdr:col>1</xdr:col>
      <xdr:colOff>504825</xdr:colOff>
      <xdr:row>0</xdr:row>
      <xdr:rowOff>257175</xdr:rowOff>
    </xdr:to>
    <xdr:sp macro="" textlink="">
      <xdr:nvSpPr>
        <xdr:cNvPr id="10" name="Text Box 1" hidden="1"/>
        <xdr:cNvSpPr txBox="1">
          <a:spLocks noChangeArrowheads="1"/>
        </xdr:cNvSpPr>
      </xdr:nvSpPr>
      <xdr:spPr bwMode="auto">
        <a:xfrm>
          <a:off x="0" y="0"/>
          <a:ext cx="42481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0</xdr:col>
      <xdr:colOff>0</xdr:colOff>
      <xdr:row>0</xdr:row>
      <xdr:rowOff>0</xdr:rowOff>
    </xdr:from>
    <xdr:to>
      <xdr:col>1</xdr:col>
      <xdr:colOff>504825</xdr:colOff>
      <xdr:row>0</xdr:row>
      <xdr:rowOff>257175</xdr:rowOff>
    </xdr:to>
    <xdr:sp macro="" textlink="">
      <xdr:nvSpPr>
        <xdr:cNvPr id="11" name="Text Box 2" hidden="1"/>
        <xdr:cNvSpPr txBox="1">
          <a:spLocks noChangeArrowheads="1"/>
        </xdr:cNvSpPr>
      </xdr:nvSpPr>
      <xdr:spPr bwMode="auto">
        <a:xfrm>
          <a:off x="0" y="0"/>
          <a:ext cx="42481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0</xdr:col>
      <xdr:colOff>0</xdr:colOff>
      <xdr:row>0</xdr:row>
      <xdr:rowOff>0</xdr:rowOff>
    </xdr:from>
    <xdr:to>
      <xdr:col>1</xdr:col>
      <xdr:colOff>504825</xdr:colOff>
      <xdr:row>0</xdr:row>
      <xdr:rowOff>257175</xdr:rowOff>
    </xdr:to>
    <xdr:sp macro="" textlink="">
      <xdr:nvSpPr>
        <xdr:cNvPr id="12" name="Text Box 3" hidden="1"/>
        <xdr:cNvSpPr txBox="1">
          <a:spLocks noChangeArrowheads="1"/>
        </xdr:cNvSpPr>
      </xdr:nvSpPr>
      <xdr:spPr bwMode="auto">
        <a:xfrm>
          <a:off x="0" y="0"/>
          <a:ext cx="42481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twoCellAnchor>
    <xdr:from>
      <xdr:col>0</xdr:col>
      <xdr:colOff>0</xdr:colOff>
      <xdr:row>1</xdr:row>
      <xdr:rowOff>0</xdr:rowOff>
    </xdr:from>
    <xdr:to>
      <xdr:col>1</xdr:col>
      <xdr:colOff>504825</xdr:colOff>
      <xdr:row>1</xdr:row>
      <xdr:rowOff>257175</xdr:rowOff>
    </xdr:to>
    <xdr:sp macro="" textlink="">
      <xdr:nvSpPr>
        <xdr:cNvPr id="13" name="Text Box 1" hidden="1"/>
        <xdr:cNvSpPr txBox="1">
          <a:spLocks noChangeArrowheads="1"/>
        </xdr:cNvSpPr>
      </xdr:nvSpPr>
      <xdr:spPr bwMode="auto">
        <a:xfrm>
          <a:off x="0" y="733425"/>
          <a:ext cx="42481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0</xdr:col>
      <xdr:colOff>0</xdr:colOff>
      <xdr:row>1</xdr:row>
      <xdr:rowOff>0</xdr:rowOff>
    </xdr:from>
    <xdr:to>
      <xdr:col>1</xdr:col>
      <xdr:colOff>504825</xdr:colOff>
      <xdr:row>1</xdr:row>
      <xdr:rowOff>257175</xdr:rowOff>
    </xdr:to>
    <xdr:sp macro="" textlink="">
      <xdr:nvSpPr>
        <xdr:cNvPr id="14" name="Text Box 2" hidden="1"/>
        <xdr:cNvSpPr txBox="1">
          <a:spLocks noChangeArrowheads="1"/>
        </xdr:cNvSpPr>
      </xdr:nvSpPr>
      <xdr:spPr bwMode="auto">
        <a:xfrm>
          <a:off x="0" y="733425"/>
          <a:ext cx="42481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0</xdr:col>
      <xdr:colOff>0</xdr:colOff>
      <xdr:row>1</xdr:row>
      <xdr:rowOff>0</xdr:rowOff>
    </xdr:from>
    <xdr:to>
      <xdr:col>1</xdr:col>
      <xdr:colOff>504825</xdr:colOff>
      <xdr:row>1</xdr:row>
      <xdr:rowOff>257175</xdr:rowOff>
    </xdr:to>
    <xdr:sp macro="" textlink="">
      <xdr:nvSpPr>
        <xdr:cNvPr id="15" name="Text Box 3" hidden="1"/>
        <xdr:cNvSpPr txBox="1">
          <a:spLocks noChangeArrowheads="1"/>
        </xdr:cNvSpPr>
      </xdr:nvSpPr>
      <xdr:spPr bwMode="auto">
        <a:xfrm>
          <a:off x="0" y="733425"/>
          <a:ext cx="42481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twoCellAnchor>
    <xdr:from>
      <xdr:col>1</xdr:col>
      <xdr:colOff>0</xdr:colOff>
      <xdr:row>3</xdr:row>
      <xdr:rowOff>0</xdr:rowOff>
    </xdr:from>
    <xdr:to>
      <xdr:col>2</xdr:col>
      <xdr:colOff>504825</xdr:colOff>
      <xdr:row>3</xdr:row>
      <xdr:rowOff>257175</xdr:rowOff>
    </xdr:to>
    <xdr:sp macro="" textlink="">
      <xdr:nvSpPr>
        <xdr:cNvPr id="16" name="Text Box 1" hidden="1"/>
        <xdr:cNvSpPr txBox="1">
          <a:spLocks noChangeArrowheads="1"/>
        </xdr:cNvSpPr>
      </xdr:nvSpPr>
      <xdr:spPr bwMode="auto">
        <a:xfrm>
          <a:off x="3743325" y="2028825"/>
          <a:ext cx="16192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1</xdr:col>
      <xdr:colOff>0</xdr:colOff>
      <xdr:row>3</xdr:row>
      <xdr:rowOff>0</xdr:rowOff>
    </xdr:from>
    <xdr:to>
      <xdr:col>2</xdr:col>
      <xdr:colOff>504825</xdr:colOff>
      <xdr:row>3</xdr:row>
      <xdr:rowOff>257175</xdr:rowOff>
    </xdr:to>
    <xdr:sp macro="" textlink="">
      <xdr:nvSpPr>
        <xdr:cNvPr id="17" name="Text Box 2" hidden="1"/>
        <xdr:cNvSpPr txBox="1">
          <a:spLocks noChangeArrowheads="1"/>
        </xdr:cNvSpPr>
      </xdr:nvSpPr>
      <xdr:spPr bwMode="auto">
        <a:xfrm>
          <a:off x="3743325" y="2028825"/>
          <a:ext cx="16192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1</xdr:col>
      <xdr:colOff>0</xdr:colOff>
      <xdr:row>3</xdr:row>
      <xdr:rowOff>0</xdr:rowOff>
    </xdr:from>
    <xdr:to>
      <xdr:col>2</xdr:col>
      <xdr:colOff>504825</xdr:colOff>
      <xdr:row>3</xdr:row>
      <xdr:rowOff>257175</xdr:rowOff>
    </xdr:to>
    <xdr:sp macro="" textlink="">
      <xdr:nvSpPr>
        <xdr:cNvPr id="18" name="Text Box 3" hidden="1"/>
        <xdr:cNvSpPr txBox="1">
          <a:spLocks noChangeArrowheads="1"/>
        </xdr:cNvSpPr>
      </xdr:nvSpPr>
      <xdr:spPr bwMode="auto">
        <a:xfrm>
          <a:off x="3743325" y="2028825"/>
          <a:ext cx="16192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twoCellAnchor>
    <xdr:from>
      <xdr:col>1</xdr:col>
      <xdr:colOff>0</xdr:colOff>
      <xdr:row>11</xdr:row>
      <xdr:rowOff>0</xdr:rowOff>
    </xdr:from>
    <xdr:to>
      <xdr:col>2</xdr:col>
      <xdr:colOff>504825</xdr:colOff>
      <xdr:row>11</xdr:row>
      <xdr:rowOff>257175</xdr:rowOff>
    </xdr:to>
    <xdr:sp macro="" textlink="">
      <xdr:nvSpPr>
        <xdr:cNvPr id="19" name="Text Box 1" hidden="1"/>
        <xdr:cNvSpPr txBox="1">
          <a:spLocks noChangeArrowheads="1"/>
        </xdr:cNvSpPr>
      </xdr:nvSpPr>
      <xdr:spPr bwMode="auto">
        <a:xfrm>
          <a:off x="3743325" y="5286375"/>
          <a:ext cx="16192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040363882</a:t>
          </a:r>
        </a:p>
      </xdr:txBody>
    </xdr:sp>
    <xdr:clientData/>
  </xdr:twoCellAnchor>
  <xdr:twoCellAnchor>
    <xdr:from>
      <xdr:col>1</xdr:col>
      <xdr:colOff>0</xdr:colOff>
      <xdr:row>11</xdr:row>
      <xdr:rowOff>0</xdr:rowOff>
    </xdr:from>
    <xdr:to>
      <xdr:col>2</xdr:col>
      <xdr:colOff>504825</xdr:colOff>
      <xdr:row>11</xdr:row>
      <xdr:rowOff>257175</xdr:rowOff>
    </xdr:to>
    <xdr:sp macro="" textlink="">
      <xdr:nvSpPr>
        <xdr:cNvPr id="20" name="Text Box 2" hidden="1"/>
        <xdr:cNvSpPr txBox="1">
          <a:spLocks noChangeArrowheads="1"/>
        </xdr:cNvSpPr>
      </xdr:nvSpPr>
      <xdr:spPr bwMode="auto">
        <a:xfrm>
          <a:off x="3743325" y="5286375"/>
          <a:ext cx="16192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 </a:t>
          </a:r>
        </a:p>
      </xdr:txBody>
    </xdr:sp>
    <xdr:clientData/>
  </xdr:twoCellAnchor>
  <xdr:twoCellAnchor>
    <xdr:from>
      <xdr:col>1</xdr:col>
      <xdr:colOff>0</xdr:colOff>
      <xdr:row>11</xdr:row>
      <xdr:rowOff>0</xdr:rowOff>
    </xdr:from>
    <xdr:to>
      <xdr:col>2</xdr:col>
      <xdr:colOff>504825</xdr:colOff>
      <xdr:row>11</xdr:row>
      <xdr:rowOff>257175</xdr:rowOff>
    </xdr:to>
    <xdr:sp macro="" textlink="">
      <xdr:nvSpPr>
        <xdr:cNvPr id="21" name="Text Box 3" hidden="1"/>
        <xdr:cNvSpPr txBox="1">
          <a:spLocks noChangeArrowheads="1"/>
        </xdr:cNvSpPr>
      </xdr:nvSpPr>
      <xdr:spPr bwMode="auto">
        <a:xfrm>
          <a:off x="3743325" y="5286375"/>
          <a:ext cx="1619250" cy="2571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de-DE" sz="1100" b="1" i="0" u="none" strike="noStrike" baseline="0">
              <a:solidFill>
                <a:srgbClr val="000000"/>
              </a:solidFill>
              <a:latin typeface="Arial"/>
              <a:cs typeface="Arial"/>
            </a:rPr>
            <a:t>0408992227</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542925</xdr:colOff>
      <xdr:row>0</xdr:row>
      <xdr:rowOff>0</xdr:rowOff>
    </xdr:from>
    <xdr:to>
      <xdr:col>6</xdr:col>
      <xdr:colOff>911459</xdr:colOff>
      <xdr:row>2</xdr:row>
      <xdr:rowOff>30936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972050" y="0"/>
          <a:ext cx="1311509" cy="459561"/>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22AA90"/>
    <outlinePr applyStyles="1"/>
  </sheetPr>
  <dimension ref="A1:N91"/>
  <sheetViews>
    <sheetView tabSelected="1" zoomScaleNormal="100" workbookViewId="0">
      <selection activeCell="I13" sqref="I12:I13"/>
    </sheetView>
  </sheetViews>
  <sheetFormatPr baseColWidth="10" defaultRowHeight="12.75"/>
  <cols>
    <col min="1" max="1" width="33.28515625" style="96" customWidth="1"/>
    <col min="2" max="2" width="3" style="96" bestFit="1" customWidth="1"/>
    <col min="3" max="3" width="9.5703125" style="96" customWidth="1"/>
    <col min="4" max="4" width="10.5703125" style="96" customWidth="1"/>
    <col min="5" max="5" width="4" style="96" bestFit="1" customWidth="1"/>
    <col min="6" max="6" width="9.7109375" style="97" customWidth="1"/>
    <col min="7" max="8" width="11.85546875" style="96" customWidth="1"/>
    <col min="9" max="9" width="13.42578125" style="96" bestFit="1" customWidth="1"/>
    <col min="10" max="10" width="12.28515625" style="96" customWidth="1"/>
    <col min="11" max="11" width="12.140625" style="96" customWidth="1"/>
    <col min="12" max="16384" width="11.42578125" style="96"/>
  </cols>
  <sheetData>
    <row r="1" spans="1:14" ht="33" customHeight="1">
      <c r="A1" s="95" t="s">
        <v>102</v>
      </c>
      <c r="I1" s="98"/>
    </row>
    <row r="2" spans="1:14" ht="26.25" customHeight="1">
      <c r="A2" s="99" t="s">
        <v>106</v>
      </c>
      <c r="B2" s="100"/>
      <c r="C2" s="279"/>
      <c r="D2" s="279"/>
      <c r="E2" s="279"/>
      <c r="F2" s="279"/>
      <c r="G2" s="63" t="s">
        <v>21</v>
      </c>
      <c r="H2" s="64"/>
      <c r="I2" s="98"/>
      <c r="J2" s="98"/>
    </row>
    <row r="3" spans="1:14" s="98" customFormat="1" ht="15.75" customHeight="1">
      <c r="A3" s="101" t="s">
        <v>105</v>
      </c>
      <c r="B3" s="102"/>
      <c r="C3" s="79">
        <v>4.7300000000000002E-2</v>
      </c>
      <c r="D3" s="47"/>
      <c r="E3" s="47"/>
      <c r="F3" s="103"/>
    </row>
    <row r="4" spans="1:14" s="98" customFormat="1" ht="15.95" customHeight="1">
      <c r="A4" s="101" t="s">
        <v>16</v>
      </c>
      <c r="B4" s="102"/>
      <c r="C4" s="81"/>
      <c r="D4" s="48"/>
      <c r="E4" s="48"/>
      <c r="F4" s="103"/>
      <c r="J4" s="104">
        <v>5</v>
      </c>
    </row>
    <row r="5" spans="1:14" s="98" customFormat="1" ht="15.95" customHeight="1">
      <c r="A5" s="101" t="s">
        <v>93</v>
      </c>
      <c r="B5" s="102"/>
      <c r="C5" s="105"/>
      <c r="D5" s="49"/>
      <c r="E5" s="49"/>
      <c r="F5" s="103"/>
      <c r="I5" s="106"/>
      <c r="J5" s="259" t="str">
        <f>IF($J$4=1,"Pflegegrad 2 = "&amp;'Daten Pflegegrade'!D4&amp;",00 €",IF($J$4=2,"Pflegegrad 3 = "&amp;'Daten Pflegegrade'!D5&amp;",00 €",IF($J$4=3,"Pflegegrad 4 = "&amp;'Daten Pflegegrade'!D6&amp;",00 €",IF($J$4=4,"Pflegegrad 5 = "&amp;'Daten Pflegegrade'!D7&amp;",00 €",IF($J$4=5,"","FEHLER")))))</f>
        <v/>
      </c>
    </row>
    <row r="6" spans="1:14" s="98" customFormat="1" ht="15.95" customHeight="1">
      <c r="A6" s="99" t="s">
        <v>32</v>
      </c>
      <c r="B6" s="107"/>
      <c r="C6" s="80">
        <v>4.4699999999999997E-2</v>
      </c>
      <c r="D6" s="50"/>
      <c r="E6" s="50"/>
      <c r="F6" s="103"/>
      <c r="G6" s="108"/>
      <c r="H6" s="109"/>
      <c r="I6" s="110"/>
      <c r="K6" s="111"/>
    </row>
    <row r="7" spans="1:14" ht="10.5" customHeight="1" thickBot="1">
      <c r="A7" s="112"/>
    </row>
    <row r="8" spans="1:14" s="117" customFormat="1" ht="35.25" customHeight="1" thickBot="1">
      <c r="A8" s="113"/>
      <c r="B8" s="284" t="s">
        <v>18</v>
      </c>
      <c r="C8" s="285"/>
      <c r="D8" s="114" t="s">
        <v>92</v>
      </c>
      <c r="E8" s="284" t="s">
        <v>94</v>
      </c>
      <c r="F8" s="285"/>
      <c r="G8" s="114" t="s">
        <v>99</v>
      </c>
      <c r="H8" s="115" t="s">
        <v>122</v>
      </c>
      <c r="I8" s="116" t="s">
        <v>121</v>
      </c>
      <c r="J8" s="115" t="s">
        <v>100</v>
      </c>
      <c r="M8" s="118"/>
      <c r="N8" s="119"/>
    </row>
    <row r="9" spans="1:14" ht="22.5" customHeight="1" thickBot="1">
      <c r="A9" s="120" t="s">
        <v>123</v>
      </c>
      <c r="B9" s="121">
        <v>1</v>
      </c>
      <c r="C9" s="122">
        <v>258</v>
      </c>
      <c r="D9" s="261">
        <f t="shared" ref="D9:D33" si="0">ROUND(($C$3*C9),2)</f>
        <v>12.2</v>
      </c>
      <c r="E9" s="123">
        <v>101</v>
      </c>
      <c r="F9" s="260">
        <f t="shared" ref="F9:F20" si="1">ROUND(C9*$F$34,0)+C9</f>
        <v>284</v>
      </c>
      <c r="G9" s="261">
        <f t="shared" ref="G9:G30" si="2">ROUND(($C$3*F9),2)</f>
        <v>13.43</v>
      </c>
      <c r="H9" s="61"/>
      <c r="I9" s="62"/>
      <c r="J9" s="265" t="str">
        <f t="shared" ref="J9:J33" si="3">IF(H9="","",ROUND(H9*D9+I9*G9,2))</f>
        <v/>
      </c>
      <c r="L9" s="124"/>
      <c r="M9" s="125"/>
    </row>
    <row r="10" spans="1:14" ht="22.5" customHeight="1" thickBot="1">
      <c r="A10" s="120" t="s">
        <v>124</v>
      </c>
      <c r="B10" s="126">
        <v>2</v>
      </c>
      <c r="C10" s="122">
        <v>206</v>
      </c>
      <c r="D10" s="261">
        <f t="shared" si="0"/>
        <v>9.74</v>
      </c>
      <c r="E10" s="127">
        <v>102</v>
      </c>
      <c r="F10" s="260">
        <f t="shared" si="1"/>
        <v>227</v>
      </c>
      <c r="G10" s="261">
        <f t="shared" si="2"/>
        <v>10.74</v>
      </c>
      <c r="H10" s="61"/>
      <c r="I10" s="62"/>
      <c r="J10" s="265" t="str">
        <f t="shared" si="3"/>
        <v/>
      </c>
      <c r="L10" s="124"/>
      <c r="M10" s="125"/>
    </row>
    <row r="11" spans="1:14" ht="22.5" customHeight="1" thickBot="1">
      <c r="A11" s="128" t="s">
        <v>125</v>
      </c>
      <c r="B11" s="126">
        <v>3</v>
      </c>
      <c r="C11" s="122">
        <v>464</v>
      </c>
      <c r="D11" s="261">
        <f t="shared" si="0"/>
        <v>21.95</v>
      </c>
      <c r="E11" s="127">
        <v>103</v>
      </c>
      <c r="F11" s="260">
        <f t="shared" si="1"/>
        <v>510</v>
      </c>
      <c r="G11" s="261">
        <f t="shared" si="2"/>
        <v>24.12</v>
      </c>
      <c r="H11" s="61"/>
      <c r="I11" s="62"/>
      <c r="J11" s="265" t="str">
        <f t="shared" si="3"/>
        <v/>
      </c>
      <c r="L11" s="124"/>
      <c r="M11" s="125"/>
    </row>
    <row r="12" spans="1:14" ht="22.5" customHeight="1" thickBot="1">
      <c r="A12" s="128" t="s">
        <v>126</v>
      </c>
      <c r="B12" s="126">
        <v>4</v>
      </c>
      <c r="C12" s="122">
        <v>412</v>
      </c>
      <c r="D12" s="261">
        <f t="shared" si="0"/>
        <v>19.489999999999998</v>
      </c>
      <c r="E12" s="127">
        <v>104</v>
      </c>
      <c r="F12" s="260">
        <f t="shared" si="1"/>
        <v>453</v>
      </c>
      <c r="G12" s="261">
        <f t="shared" si="2"/>
        <v>21.43</v>
      </c>
      <c r="H12" s="61"/>
      <c r="I12" s="62"/>
      <c r="J12" s="265" t="str">
        <f t="shared" si="3"/>
        <v/>
      </c>
      <c r="L12" s="129"/>
      <c r="M12" s="125"/>
    </row>
    <row r="13" spans="1:14" ht="25.5" customHeight="1" thickBot="1">
      <c r="A13" s="128" t="s">
        <v>86</v>
      </c>
      <c r="B13" s="126">
        <v>5</v>
      </c>
      <c r="C13" s="122">
        <v>103</v>
      </c>
      <c r="D13" s="261">
        <f t="shared" si="0"/>
        <v>4.87</v>
      </c>
      <c r="E13" s="127">
        <v>105</v>
      </c>
      <c r="F13" s="260">
        <f t="shared" si="1"/>
        <v>113</v>
      </c>
      <c r="G13" s="261">
        <f t="shared" si="2"/>
        <v>5.34</v>
      </c>
      <c r="H13" s="61"/>
      <c r="I13" s="62"/>
      <c r="J13" s="265" t="str">
        <f t="shared" si="3"/>
        <v/>
      </c>
      <c r="L13" s="129"/>
      <c r="M13" s="125"/>
    </row>
    <row r="14" spans="1:14" ht="22.5" customHeight="1" thickBot="1">
      <c r="A14" s="128" t="s">
        <v>0</v>
      </c>
      <c r="B14" s="126">
        <v>6</v>
      </c>
      <c r="C14" s="122">
        <v>258</v>
      </c>
      <c r="D14" s="261">
        <f t="shared" si="0"/>
        <v>12.2</v>
      </c>
      <c r="E14" s="127">
        <v>106</v>
      </c>
      <c r="F14" s="260">
        <f t="shared" si="1"/>
        <v>284</v>
      </c>
      <c r="G14" s="261">
        <f t="shared" si="2"/>
        <v>13.43</v>
      </c>
      <c r="H14" s="61"/>
      <c r="I14" s="62"/>
      <c r="J14" s="265" t="str">
        <f t="shared" si="3"/>
        <v/>
      </c>
      <c r="L14" s="129"/>
      <c r="M14" s="125"/>
    </row>
    <row r="15" spans="1:14" ht="25.5" customHeight="1" thickBot="1">
      <c r="A15" s="128" t="s">
        <v>87</v>
      </c>
      <c r="B15" s="126">
        <v>7</v>
      </c>
      <c r="C15" s="122">
        <v>206</v>
      </c>
      <c r="D15" s="261">
        <f t="shared" si="0"/>
        <v>9.74</v>
      </c>
      <c r="E15" s="127">
        <v>107</v>
      </c>
      <c r="F15" s="260">
        <f t="shared" si="1"/>
        <v>227</v>
      </c>
      <c r="G15" s="261">
        <f t="shared" si="2"/>
        <v>10.74</v>
      </c>
      <c r="H15" s="61"/>
      <c r="I15" s="62"/>
      <c r="J15" s="265" t="str">
        <f t="shared" si="3"/>
        <v/>
      </c>
      <c r="L15" s="129"/>
      <c r="M15" s="125"/>
    </row>
    <row r="16" spans="1:14" ht="25.5" customHeight="1" thickBot="1">
      <c r="A16" s="128" t="s">
        <v>10</v>
      </c>
      <c r="B16" s="130">
        <v>8</v>
      </c>
      <c r="C16" s="131">
        <v>52</v>
      </c>
      <c r="D16" s="261">
        <f t="shared" si="0"/>
        <v>2.46</v>
      </c>
      <c r="E16" s="132">
        <v>108</v>
      </c>
      <c r="F16" s="260">
        <f t="shared" si="1"/>
        <v>57</v>
      </c>
      <c r="G16" s="261">
        <f t="shared" si="2"/>
        <v>2.7</v>
      </c>
      <c r="H16" s="61"/>
      <c r="I16" s="62"/>
      <c r="J16" s="265" t="str">
        <f t="shared" si="3"/>
        <v/>
      </c>
      <c r="L16" s="129"/>
      <c r="M16" s="125"/>
    </row>
    <row r="17" spans="1:13" ht="22.5" customHeight="1" thickBot="1">
      <c r="A17" s="128" t="s">
        <v>88</v>
      </c>
      <c r="B17" s="130">
        <v>9</v>
      </c>
      <c r="C17" s="131">
        <v>155</v>
      </c>
      <c r="D17" s="261">
        <f t="shared" si="0"/>
        <v>7.33</v>
      </c>
      <c r="E17" s="132">
        <v>109</v>
      </c>
      <c r="F17" s="260">
        <f t="shared" si="1"/>
        <v>171</v>
      </c>
      <c r="G17" s="261">
        <f t="shared" si="2"/>
        <v>8.09</v>
      </c>
      <c r="H17" s="61"/>
      <c r="I17" s="62"/>
      <c r="J17" s="265" t="str">
        <f t="shared" si="3"/>
        <v/>
      </c>
      <c r="L17" s="129"/>
      <c r="M17" s="125"/>
    </row>
    <row r="18" spans="1:13" ht="25.5" customHeight="1" thickBot="1">
      <c r="A18" s="128" t="s">
        <v>11</v>
      </c>
      <c r="B18" s="130">
        <v>10</v>
      </c>
      <c r="C18" s="131">
        <v>103</v>
      </c>
      <c r="D18" s="261">
        <f t="shared" si="0"/>
        <v>4.87</v>
      </c>
      <c r="E18" s="132">
        <v>110</v>
      </c>
      <c r="F18" s="260">
        <f t="shared" si="1"/>
        <v>113</v>
      </c>
      <c r="G18" s="261">
        <f t="shared" si="2"/>
        <v>5.34</v>
      </c>
      <c r="H18" s="61"/>
      <c r="I18" s="62"/>
      <c r="J18" s="265" t="str">
        <f t="shared" si="3"/>
        <v/>
      </c>
      <c r="L18" s="129"/>
      <c r="M18" s="125"/>
    </row>
    <row r="19" spans="1:13" ht="25.5" customHeight="1" thickBot="1">
      <c r="A19" s="128" t="s">
        <v>137</v>
      </c>
      <c r="B19" s="121">
        <v>11</v>
      </c>
      <c r="C19" s="133">
        <v>618</v>
      </c>
      <c r="D19" s="261">
        <f t="shared" si="0"/>
        <v>29.23</v>
      </c>
      <c r="E19" s="123">
        <v>111</v>
      </c>
      <c r="F19" s="260">
        <f t="shared" si="1"/>
        <v>680</v>
      </c>
      <c r="G19" s="261">
        <f t="shared" si="2"/>
        <v>32.159999999999997</v>
      </c>
      <c r="H19" s="61"/>
      <c r="I19" s="62"/>
      <c r="J19" s="265" t="str">
        <f t="shared" si="3"/>
        <v/>
      </c>
      <c r="L19" s="129"/>
      <c r="M19" s="125"/>
    </row>
    <row r="20" spans="1:13" ht="22.5" customHeight="1" thickBot="1">
      <c r="A20" s="128" t="s">
        <v>1</v>
      </c>
      <c r="B20" s="126">
        <v>12</v>
      </c>
      <c r="C20" s="122">
        <v>100</v>
      </c>
      <c r="D20" s="261">
        <f t="shared" si="0"/>
        <v>4.7300000000000004</v>
      </c>
      <c r="E20" s="134">
        <v>112</v>
      </c>
      <c r="F20" s="262">
        <f t="shared" si="1"/>
        <v>110</v>
      </c>
      <c r="G20" s="263">
        <f t="shared" si="2"/>
        <v>5.2</v>
      </c>
      <c r="H20" s="61"/>
      <c r="I20" s="62"/>
      <c r="J20" s="265" t="str">
        <f t="shared" si="3"/>
        <v/>
      </c>
      <c r="L20" s="129"/>
      <c r="M20" s="125"/>
    </row>
    <row r="21" spans="1:13" ht="22.5" customHeight="1" thickBot="1">
      <c r="A21" s="128" t="s">
        <v>2</v>
      </c>
      <c r="B21" s="126">
        <v>13</v>
      </c>
      <c r="C21" s="122">
        <v>600</v>
      </c>
      <c r="D21" s="264">
        <f t="shared" si="0"/>
        <v>28.38</v>
      </c>
      <c r="E21" s="135"/>
      <c r="F21" s="136"/>
      <c r="G21" s="137"/>
      <c r="H21" s="61"/>
      <c r="I21" s="62"/>
      <c r="J21" s="265" t="str">
        <f t="shared" si="3"/>
        <v/>
      </c>
    </row>
    <row r="22" spans="1:13" ht="22.5" customHeight="1" thickBot="1">
      <c r="A22" s="128" t="s">
        <v>84</v>
      </c>
      <c r="B22" s="121">
        <v>14</v>
      </c>
      <c r="C22" s="122">
        <v>60</v>
      </c>
      <c r="D22" s="261">
        <f t="shared" si="0"/>
        <v>2.84</v>
      </c>
      <c r="E22" s="127">
        <v>114</v>
      </c>
      <c r="F22" s="260">
        <f t="shared" ref="F22:F30" si="4">ROUND(C22*$F$34,0)+C22</f>
        <v>66</v>
      </c>
      <c r="G22" s="261">
        <f t="shared" si="2"/>
        <v>3.12</v>
      </c>
      <c r="H22" s="61"/>
      <c r="I22" s="62"/>
      <c r="J22" s="265" t="str">
        <f t="shared" si="3"/>
        <v/>
      </c>
    </row>
    <row r="23" spans="1:13" ht="25.5" customHeight="1" thickBot="1">
      <c r="A23" s="128" t="s">
        <v>85</v>
      </c>
      <c r="B23" s="126">
        <v>15</v>
      </c>
      <c r="C23" s="133">
        <v>450</v>
      </c>
      <c r="D23" s="261">
        <f t="shared" si="0"/>
        <v>21.29</v>
      </c>
      <c r="E23" s="127">
        <v>115</v>
      </c>
      <c r="F23" s="260">
        <f t="shared" si="4"/>
        <v>495</v>
      </c>
      <c r="G23" s="261">
        <f t="shared" si="2"/>
        <v>23.41</v>
      </c>
      <c r="H23" s="61"/>
      <c r="I23" s="62"/>
      <c r="J23" s="265" t="str">
        <f t="shared" si="3"/>
        <v/>
      </c>
    </row>
    <row r="24" spans="1:13" ht="22.5" customHeight="1" thickBot="1">
      <c r="A24" s="128" t="s">
        <v>20</v>
      </c>
      <c r="B24" s="121">
        <v>16</v>
      </c>
      <c r="C24" s="133">
        <v>350</v>
      </c>
      <c r="D24" s="261">
        <f t="shared" si="0"/>
        <v>16.559999999999999</v>
      </c>
      <c r="E24" s="123">
        <v>116</v>
      </c>
      <c r="F24" s="260">
        <f t="shared" si="4"/>
        <v>385</v>
      </c>
      <c r="G24" s="261">
        <f t="shared" si="2"/>
        <v>18.21</v>
      </c>
      <c r="H24" s="61"/>
      <c r="I24" s="62"/>
      <c r="J24" s="265" t="str">
        <f t="shared" si="3"/>
        <v/>
      </c>
    </row>
    <row r="25" spans="1:13" ht="22.5" customHeight="1" thickBot="1">
      <c r="A25" s="128" t="s">
        <v>3</v>
      </c>
      <c r="B25" s="126">
        <v>17</v>
      </c>
      <c r="C25" s="122">
        <v>60</v>
      </c>
      <c r="D25" s="261">
        <f t="shared" si="0"/>
        <v>2.84</v>
      </c>
      <c r="E25" s="127">
        <v>117</v>
      </c>
      <c r="F25" s="260">
        <f t="shared" si="4"/>
        <v>66</v>
      </c>
      <c r="G25" s="261">
        <f t="shared" si="2"/>
        <v>3.12</v>
      </c>
      <c r="H25" s="61"/>
      <c r="I25" s="62"/>
      <c r="J25" s="265" t="str">
        <f t="shared" si="3"/>
        <v/>
      </c>
    </row>
    <row r="26" spans="1:13" ht="25.5" customHeight="1" thickBot="1">
      <c r="A26" s="128" t="s">
        <v>4</v>
      </c>
      <c r="B26" s="121">
        <v>18</v>
      </c>
      <c r="C26" s="133">
        <v>270</v>
      </c>
      <c r="D26" s="261">
        <f t="shared" si="0"/>
        <v>12.77</v>
      </c>
      <c r="E26" s="123">
        <v>118</v>
      </c>
      <c r="F26" s="260">
        <f t="shared" si="4"/>
        <v>297</v>
      </c>
      <c r="G26" s="261">
        <f t="shared" si="2"/>
        <v>14.05</v>
      </c>
      <c r="H26" s="61"/>
      <c r="I26" s="62"/>
      <c r="J26" s="265" t="str">
        <f t="shared" si="3"/>
        <v/>
      </c>
    </row>
    <row r="27" spans="1:13" ht="25.5" customHeight="1" thickBot="1">
      <c r="A27" s="128" t="s">
        <v>5</v>
      </c>
      <c r="B27" s="126">
        <v>19</v>
      </c>
      <c r="C27" s="122">
        <v>350</v>
      </c>
      <c r="D27" s="261">
        <f t="shared" si="0"/>
        <v>16.559999999999999</v>
      </c>
      <c r="E27" s="127">
        <v>119</v>
      </c>
      <c r="F27" s="260">
        <f t="shared" si="4"/>
        <v>385</v>
      </c>
      <c r="G27" s="261">
        <f t="shared" si="2"/>
        <v>18.21</v>
      </c>
      <c r="H27" s="61"/>
      <c r="I27" s="62"/>
      <c r="J27" s="265" t="str">
        <f t="shared" si="3"/>
        <v/>
      </c>
    </row>
    <row r="28" spans="1:13" ht="22.5" customHeight="1" thickBot="1">
      <c r="A28" s="128" t="s">
        <v>6</v>
      </c>
      <c r="B28" s="126">
        <v>20</v>
      </c>
      <c r="C28" s="122">
        <v>80</v>
      </c>
      <c r="D28" s="261">
        <f t="shared" si="0"/>
        <v>3.78</v>
      </c>
      <c r="E28" s="127">
        <v>120</v>
      </c>
      <c r="F28" s="260">
        <f t="shared" si="4"/>
        <v>88</v>
      </c>
      <c r="G28" s="261">
        <f t="shared" si="2"/>
        <v>4.16</v>
      </c>
      <c r="H28" s="61"/>
      <c r="I28" s="62"/>
      <c r="J28" s="265" t="str">
        <f t="shared" si="3"/>
        <v/>
      </c>
    </row>
    <row r="29" spans="1:13" ht="22.5" customHeight="1" thickBot="1">
      <c r="A29" s="138" t="s">
        <v>7</v>
      </c>
      <c r="B29" s="126">
        <v>21</v>
      </c>
      <c r="C29" s="122">
        <v>1339</v>
      </c>
      <c r="D29" s="261">
        <f t="shared" si="0"/>
        <v>63.33</v>
      </c>
      <c r="E29" s="127">
        <v>121</v>
      </c>
      <c r="F29" s="260">
        <f t="shared" si="4"/>
        <v>1473</v>
      </c>
      <c r="G29" s="261">
        <f t="shared" si="2"/>
        <v>69.67</v>
      </c>
      <c r="H29" s="61"/>
      <c r="I29" s="62"/>
      <c r="J29" s="265" t="str">
        <f t="shared" si="3"/>
        <v/>
      </c>
    </row>
    <row r="30" spans="1:13" ht="22.5" customHeight="1" thickBot="1">
      <c r="A30" s="138" t="s">
        <v>19</v>
      </c>
      <c r="B30" s="126">
        <v>22</v>
      </c>
      <c r="C30" s="122">
        <v>618</v>
      </c>
      <c r="D30" s="261">
        <f t="shared" si="0"/>
        <v>29.23</v>
      </c>
      <c r="E30" s="127">
        <v>122</v>
      </c>
      <c r="F30" s="260">
        <f t="shared" si="4"/>
        <v>680</v>
      </c>
      <c r="G30" s="261">
        <f t="shared" si="2"/>
        <v>32.159999999999997</v>
      </c>
      <c r="H30" s="61"/>
      <c r="I30" s="62"/>
      <c r="J30" s="265" t="str">
        <f t="shared" si="3"/>
        <v/>
      </c>
    </row>
    <row r="31" spans="1:13" ht="22.5" customHeight="1" thickBot="1">
      <c r="A31" s="138" t="s">
        <v>89</v>
      </c>
      <c r="B31" s="126">
        <v>23</v>
      </c>
      <c r="C31" s="122">
        <v>660</v>
      </c>
      <c r="D31" s="261">
        <f t="shared" si="0"/>
        <v>31.22</v>
      </c>
      <c r="E31" s="139"/>
      <c r="F31" s="139"/>
      <c r="G31" s="139"/>
      <c r="H31" s="61"/>
      <c r="I31" s="139"/>
      <c r="J31" s="265" t="str">
        <f t="shared" si="3"/>
        <v/>
      </c>
    </row>
    <row r="32" spans="1:13" ht="22.5" customHeight="1" thickBot="1">
      <c r="A32" s="138" t="s">
        <v>8</v>
      </c>
      <c r="B32" s="126">
        <v>24</v>
      </c>
      <c r="C32" s="122">
        <v>60</v>
      </c>
      <c r="D32" s="261">
        <f t="shared" si="0"/>
        <v>2.84</v>
      </c>
      <c r="E32" s="139"/>
      <c r="F32" s="139"/>
      <c r="G32" s="139"/>
      <c r="H32" s="61"/>
      <c r="I32" s="139"/>
      <c r="J32" s="265" t="str">
        <f t="shared" si="3"/>
        <v/>
      </c>
    </row>
    <row r="33" spans="1:11" ht="22.5" customHeight="1" thickBot="1">
      <c r="A33" s="138" t="s">
        <v>9</v>
      </c>
      <c r="B33" s="126">
        <v>25</v>
      </c>
      <c r="C33" s="122">
        <v>30</v>
      </c>
      <c r="D33" s="261">
        <f t="shared" si="0"/>
        <v>1.42</v>
      </c>
      <c r="E33" s="139"/>
      <c r="F33" s="139"/>
      <c r="G33" s="139"/>
      <c r="H33" s="61"/>
      <c r="I33" s="139"/>
      <c r="J33" s="265" t="str">
        <f t="shared" si="3"/>
        <v/>
      </c>
    </row>
    <row r="34" spans="1:11" ht="29.25" customHeight="1" thickBot="1">
      <c r="A34" s="282" t="s">
        <v>97</v>
      </c>
      <c r="B34" s="282"/>
      <c r="C34" s="282"/>
      <c r="D34" s="140"/>
      <c r="E34" s="140"/>
      <c r="F34" s="141">
        <v>0.1</v>
      </c>
      <c r="G34" s="142"/>
      <c r="H34" s="40"/>
      <c r="I34" s="40"/>
      <c r="J34" s="266">
        <f>SUM(J9:J33)</f>
        <v>0</v>
      </c>
    </row>
    <row r="35" spans="1:11" s="145" customFormat="1" ht="19.5" customHeight="1">
      <c r="A35" s="143"/>
      <c r="B35" s="143"/>
      <c r="C35" s="144"/>
      <c r="D35" s="144"/>
      <c r="E35" s="144"/>
      <c r="G35" s="146"/>
      <c r="H35" s="147"/>
      <c r="I35" s="148"/>
      <c r="J35" s="149"/>
    </row>
    <row r="36" spans="1:11" s="145" customFormat="1" ht="12" customHeight="1">
      <c r="A36" s="143"/>
      <c r="B36" s="143"/>
      <c r="C36" s="144"/>
      <c r="D36" s="144"/>
      <c r="E36" s="144"/>
      <c r="G36" s="146"/>
      <c r="H36" s="147"/>
      <c r="I36" s="150"/>
      <c r="J36" s="151"/>
    </row>
    <row r="37" spans="1:11" s="154" customFormat="1" ht="11.25" customHeight="1">
      <c r="A37" s="152"/>
      <c r="B37" s="152"/>
      <c r="C37" s="152"/>
      <c r="D37" s="152"/>
      <c r="E37" s="152"/>
      <c r="F37" s="152"/>
      <c r="G37" s="152"/>
      <c r="H37" s="153"/>
      <c r="I37" s="153"/>
      <c r="J37" s="153"/>
    </row>
    <row r="38" spans="1:11" s="143" customFormat="1" ht="46.5">
      <c r="A38" s="155" t="s">
        <v>26</v>
      </c>
      <c r="B38" s="156"/>
      <c r="C38" s="157" t="s">
        <v>31</v>
      </c>
      <c r="D38" s="158" t="s">
        <v>27</v>
      </c>
      <c r="E38" s="159"/>
      <c r="F38" s="158" t="s">
        <v>28</v>
      </c>
      <c r="G38" s="158" t="s">
        <v>120</v>
      </c>
      <c r="H38" s="158" t="s">
        <v>30</v>
      </c>
      <c r="I38" s="160" t="s">
        <v>29</v>
      </c>
    </row>
    <row r="39" spans="1:11" s="143" customFormat="1" ht="36">
      <c r="A39" s="161" t="s">
        <v>98</v>
      </c>
      <c r="B39" s="162"/>
      <c r="C39" s="163">
        <v>900</v>
      </c>
      <c r="D39" s="267">
        <f>$C$39/60</f>
        <v>15</v>
      </c>
      <c r="E39" s="165">
        <v>201</v>
      </c>
      <c r="F39" s="7">
        <f>ROUND(D39*$C$3,4)</f>
        <v>0.70950000000000002</v>
      </c>
      <c r="G39" s="36">
        <f>'Berechnung Zeitkontingent'!H39/60</f>
        <v>0</v>
      </c>
      <c r="H39" s="268">
        <f>IF($G$39=0,0,'Berechnung Zeitkontingent'!$H$39)</f>
        <v>0</v>
      </c>
      <c r="I39" s="269">
        <f>ROUND(F39*H39,2)</f>
        <v>0</v>
      </c>
    </row>
    <row r="40" spans="1:11" s="143" customFormat="1" ht="5.25" customHeight="1">
      <c r="A40" s="152"/>
      <c r="B40" s="152"/>
      <c r="C40" s="166"/>
      <c r="D40" s="166"/>
      <c r="E40" s="166"/>
      <c r="F40" s="167"/>
      <c r="G40" s="168"/>
      <c r="H40" s="169"/>
      <c r="I40" s="169"/>
    </row>
    <row r="41" spans="1:11" s="145" customFormat="1" ht="24">
      <c r="A41" s="170" t="s">
        <v>90</v>
      </c>
      <c r="B41" s="171"/>
      <c r="C41" s="163">
        <v>600</v>
      </c>
      <c r="D41" s="267">
        <f>$C$41/60</f>
        <v>10</v>
      </c>
      <c r="E41" s="165">
        <v>203</v>
      </c>
      <c r="F41" s="7">
        <f>ROUND(D41*$C$3,4)</f>
        <v>0.47299999999999998</v>
      </c>
      <c r="G41" s="36">
        <f>'Berechnung Zeitkontingent'!Q39/60</f>
        <v>0</v>
      </c>
      <c r="H41" s="268">
        <f>IF($G$41=0,0,IF('Berechnung Zeitkontingent'!$Q$39&lt;5,5,'Berechnung Zeitkontingent'!$Q$39))</f>
        <v>0</v>
      </c>
      <c r="I41" s="269">
        <f>ROUND(F41*H41,2)</f>
        <v>0</v>
      </c>
    </row>
    <row r="42" spans="1:11" s="145" customFormat="1" ht="3.75" customHeight="1">
      <c r="A42" s="172"/>
      <c r="B42" s="172"/>
      <c r="C42" s="173"/>
      <c r="D42" s="174"/>
      <c r="E42" s="173"/>
      <c r="F42" s="175"/>
      <c r="G42" s="176"/>
      <c r="H42" s="176"/>
      <c r="I42" s="177"/>
    </row>
    <row r="43" spans="1:11" s="145" customFormat="1" ht="36">
      <c r="A43" s="170" t="s">
        <v>91</v>
      </c>
      <c r="B43" s="171"/>
      <c r="C43" s="163">
        <v>780</v>
      </c>
      <c r="D43" s="164">
        <v>13</v>
      </c>
      <c r="E43" s="165">
        <v>204</v>
      </c>
      <c r="F43" s="7">
        <f>ROUND(D43*$C$3,4)</f>
        <v>0.6149</v>
      </c>
      <c r="G43" s="36">
        <f>'Berechnung Zeitkontingent'!Z39/60</f>
        <v>0</v>
      </c>
      <c r="H43" s="268">
        <f>IF($G$43=0,0,IF('Berechnung Zeitkontingent'!$Z$39&lt;15,15,'Berechnung Zeitkontingent'!$Z$39))</f>
        <v>0</v>
      </c>
      <c r="I43" s="269">
        <f>ROUND(F43*H43,2)</f>
        <v>0</v>
      </c>
    </row>
    <row r="44" spans="1:11" s="145" customFormat="1" ht="5.25" customHeight="1">
      <c r="A44" s="172"/>
      <c r="B44" s="172"/>
      <c r="C44" s="173"/>
      <c r="D44" s="173"/>
      <c r="E44" s="173"/>
      <c r="F44" s="173"/>
      <c r="G44" s="178"/>
      <c r="H44" s="152"/>
      <c r="I44" s="8"/>
      <c r="J44" s="179"/>
      <c r="K44" s="180"/>
    </row>
    <row r="45" spans="1:11" s="145" customFormat="1" ht="14.25">
      <c r="A45" s="181"/>
      <c r="B45" s="181"/>
      <c r="C45" s="182"/>
      <c r="D45" s="182"/>
      <c r="E45" s="182"/>
      <c r="F45" s="183"/>
      <c r="G45" s="184"/>
      <c r="H45" s="184"/>
      <c r="I45" s="184"/>
      <c r="J45" s="185"/>
      <c r="K45" s="177"/>
    </row>
    <row r="46" spans="1:11" s="145" customFormat="1" ht="15.75">
      <c r="A46" s="186" t="s">
        <v>12</v>
      </c>
      <c r="B46" s="187"/>
      <c r="C46" s="182"/>
      <c r="D46" s="182"/>
      <c r="E46" s="182"/>
      <c r="F46" s="183"/>
      <c r="G46" s="184"/>
      <c r="H46" s="184"/>
      <c r="I46" s="184"/>
      <c r="J46" s="185"/>
      <c r="K46" s="177"/>
    </row>
    <row r="47" spans="1:11" s="145" customFormat="1" ht="6.75" customHeight="1">
      <c r="A47" s="188"/>
      <c r="B47" s="188"/>
      <c r="C47" s="182"/>
      <c r="D47" s="182"/>
      <c r="E47" s="182"/>
      <c r="F47" s="183"/>
      <c r="G47" s="184"/>
      <c r="H47" s="184"/>
      <c r="I47" s="184"/>
      <c r="J47" s="185"/>
      <c r="K47" s="177"/>
    </row>
    <row r="48" spans="1:11" s="191" customFormat="1">
      <c r="A48" s="189"/>
      <c r="B48" s="189"/>
      <c r="C48" s="190"/>
      <c r="D48" s="190"/>
      <c r="E48" s="190"/>
      <c r="I48" s="192"/>
    </row>
    <row r="49" spans="1:11" s="191" customFormat="1">
      <c r="A49" s="193"/>
      <c r="B49" s="193"/>
      <c r="C49" s="190"/>
      <c r="D49" s="190"/>
      <c r="E49" s="190"/>
      <c r="F49" s="193"/>
      <c r="I49" s="194"/>
    </row>
    <row r="50" spans="1:11" s="198" customFormat="1" ht="39.75" customHeight="1">
      <c r="A50" s="195"/>
      <c r="B50" s="195"/>
      <c r="C50" s="196" t="s">
        <v>33</v>
      </c>
      <c r="D50" s="196"/>
      <c r="E50" s="196"/>
      <c r="F50" s="197"/>
      <c r="H50" s="270">
        <f>J34</f>
        <v>0</v>
      </c>
      <c r="I50" s="287"/>
      <c r="J50" s="287"/>
    </row>
    <row r="51" spans="1:11" s="199" customFormat="1" ht="6" customHeight="1">
      <c r="C51" s="200"/>
      <c r="D51" s="200"/>
      <c r="E51" s="200"/>
      <c r="F51" s="201"/>
      <c r="H51" s="202"/>
      <c r="J51" s="203"/>
    </row>
    <row r="52" spans="1:11" s="195" customFormat="1" ht="26.25" customHeight="1">
      <c r="C52" s="204" t="s">
        <v>39</v>
      </c>
      <c r="D52" s="204"/>
      <c r="E52" s="204"/>
      <c r="F52" s="197"/>
      <c r="H52" s="271">
        <f>SUM($I$39:$I$42)</f>
        <v>0</v>
      </c>
      <c r="I52" s="286" t="str">
        <f>IF(H50=0,"Wegepauschale fehlt!","")</f>
        <v>Wegepauschale fehlt!</v>
      </c>
      <c r="J52" s="286"/>
      <c r="K52" s="205"/>
    </row>
    <row r="53" spans="1:11" s="195" customFormat="1" ht="6" customHeight="1">
      <c r="C53" s="204"/>
      <c r="D53" s="204"/>
      <c r="E53" s="204"/>
      <c r="F53" s="197"/>
      <c r="H53" s="206"/>
      <c r="J53" s="207"/>
      <c r="K53" s="208"/>
    </row>
    <row r="54" spans="1:11" s="195" customFormat="1" ht="26.25" customHeight="1">
      <c r="C54" s="209"/>
      <c r="D54" s="209"/>
      <c r="E54" s="209"/>
      <c r="F54" s="210"/>
      <c r="G54" s="206"/>
      <c r="H54" s="211" t="s">
        <v>35</v>
      </c>
      <c r="I54" s="272">
        <f>$H$50+$H$52</f>
        <v>0</v>
      </c>
      <c r="J54" s="213"/>
    </row>
    <row r="55" spans="1:11" s="195" customFormat="1" ht="6" customHeight="1">
      <c r="A55" s="214"/>
      <c r="B55" s="214"/>
      <c r="C55" s="215"/>
      <c r="D55" s="215"/>
      <c r="E55" s="215"/>
      <c r="F55" s="216"/>
      <c r="G55" s="206"/>
      <c r="H55" s="217"/>
      <c r="I55" s="207"/>
      <c r="J55" s="208"/>
    </row>
    <row r="56" spans="1:11" s="195" customFormat="1" ht="26.25" customHeight="1">
      <c r="A56" s="214"/>
      <c r="B56" s="214"/>
      <c r="C56" s="218" t="s">
        <v>82</v>
      </c>
      <c r="D56" s="218"/>
      <c r="E56" s="218"/>
      <c r="F56" s="216"/>
      <c r="G56" s="206"/>
      <c r="H56" s="272">
        <f>$I$54*$C$6</f>
        <v>0</v>
      </c>
      <c r="I56" s="207"/>
      <c r="J56" s="208"/>
    </row>
    <row r="57" spans="1:11" s="195" customFormat="1" ht="6" customHeight="1">
      <c r="A57" s="214"/>
      <c r="B57" s="214"/>
      <c r="C57" s="215"/>
      <c r="D57" s="215"/>
      <c r="E57" s="215"/>
      <c r="F57" s="216"/>
      <c r="G57" s="206"/>
      <c r="H57" s="217"/>
      <c r="I57" s="207"/>
      <c r="J57" s="208"/>
    </row>
    <row r="58" spans="1:11" s="195" customFormat="1" ht="26.25" customHeight="1">
      <c r="A58" s="214"/>
      <c r="B58" s="214"/>
      <c r="C58" s="219" t="s">
        <v>34</v>
      </c>
      <c r="D58" s="219"/>
      <c r="E58" s="219"/>
      <c r="F58" s="219"/>
      <c r="G58" s="206"/>
      <c r="H58" s="217"/>
      <c r="I58" s="272">
        <f>$I$54+$H$56</f>
        <v>0</v>
      </c>
    </row>
    <row r="59" spans="1:11" s="195" customFormat="1" ht="4.5" customHeight="1">
      <c r="A59" s="220"/>
      <c r="B59" s="220"/>
      <c r="C59" s="215"/>
      <c r="D59" s="215"/>
      <c r="E59" s="215"/>
      <c r="F59" s="216"/>
      <c r="H59" s="217"/>
      <c r="I59" s="208"/>
    </row>
    <row r="60" spans="1:11" s="195" customFormat="1" ht="26.25" customHeight="1">
      <c r="A60" s="220"/>
      <c r="B60" s="220"/>
      <c r="C60" s="221" t="s">
        <v>37</v>
      </c>
      <c r="D60" s="221"/>
      <c r="E60" s="221"/>
      <c r="F60" s="216"/>
      <c r="G60" s="222"/>
      <c r="I60" s="272">
        <f>IF(J4="","-",LOOKUP(J4,'Daten Pflegegrade'!$B$4:$B$12,'Daten Pflegegrade'!$D$4:$D$12))</f>
        <v>0</v>
      </c>
    </row>
    <row r="61" spans="1:11" s="195" customFormat="1" ht="26.25" customHeight="1">
      <c r="A61" s="223"/>
      <c r="B61" s="223"/>
      <c r="C61" s="224"/>
      <c r="D61" s="224"/>
      <c r="E61" s="224"/>
      <c r="F61" s="209"/>
      <c r="G61" s="225"/>
    </row>
    <row r="62" spans="1:11" s="195" customFormat="1" ht="26.25" customHeight="1">
      <c r="A62" s="223"/>
      <c r="B62" s="223"/>
      <c r="G62" s="226" t="s">
        <v>36</v>
      </c>
      <c r="J62" s="272">
        <f>$I$58-$I$60</f>
        <v>0</v>
      </c>
    </row>
    <row r="63" spans="1:11" s="195" customFormat="1" ht="6.75" customHeight="1">
      <c r="A63" s="220"/>
      <c r="B63" s="220"/>
      <c r="C63" s="227"/>
      <c r="D63" s="227"/>
      <c r="E63" s="227"/>
      <c r="F63" s="228"/>
      <c r="G63" s="229"/>
      <c r="H63" s="217"/>
      <c r="I63" s="207"/>
      <c r="J63" s="208"/>
    </row>
    <row r="64" spans="1:11" s="195" customFormat="1" ht="26.25" customHeight="1">
      <c r="A64" s="220"/>
      <c r="B64" s="220"/>
      <c r="C64" s="230"/>
      <c r="D64" s="230"/>
      <c r="E64" s="230"/>
      <c r="F64" s="228"/>
      <c r="G64" s="226" t="s">
        <v>81</v>
      </c>
      <c r="H64" s="231"/>
      <c r="J64" s="212">
        <v>0</v>
      </c>
    </row>
    <row r="65" spans="1:11" s="236" customFormat="1">
      <c r="A65" s="232"/>
      <c r="B65" s="232"/>
      <c r="C65" s="233"/>
      <c r="D65" s="233"/>
      <c r="E65" s="233"/>
      <c r="F65" s="234"/>
      <c r="G65" s="235"/>
      <c r="I65" s="237"/>
      <c r="J65" s="237"/>
    </row>
    <row r="66" spans="1:11" s="236" customFormat="1" ht="26.25" customHeight="1">
      <c r="A66" s="232"/>
      <c r="B66" s="232"/>
      <c r="C66" s="233"/>
      <c r="D66" s="233"/>
      <c r="E66" s="233"/>
      <c r="F66" s="234"/>
      <c r="G66" s="226" t="s">
        <v>38</v>
      </c>
      <c r="H66" s="238"/>
      <c r="J66" s="272">
        <f>SUM(J62:K64)</f>
        <v>0</v>
      </c>
    </row>
    <row r="67" spans="1:11" s="195" customFormat="1">
      <c r="A67" s="220"/>
      <c r="B67" s="220"/>
      <c r="C67" s="227"/>
      <c r="D67" s="227"/>
      <c r="E67" s="227"/>
      <c r="F67" s="228"/>
      <c r="G67" s="228"/>
      <c r="H67" s="198"/>
      <c r="K67" s="239"/>
    </row>
    <row r="68" spans="1:11" s="195" customFormat="1" ht="6" customHeight="1">
      <c r="A68" s="220"/>
      <c r="B68" s="220"/>
      <c r="C68" s="227"/>
      <c r="D68" s="227"/>
      <c r="E68" s="227"/>
      <c r="F68" s="228"/>
      <c r="G68" s="228"/>
      <c r="H68" s="198"/>
      <c r="K68" s="239"/>
    </row>
    <row r="69" spans="1:11" s="195" customFormat="1" ht="31.5" customHeight="1">
      <c r="A69" s="283" t="str">
        <f>IF(J66&gt;0,"","Der verbleibende Überschuss des Eigenanteils (negative Summe) kann noch anteilig oder prozentual für Pflegegeld verwendet werden.")</f>
        <v>Der verbleibende Überschuss des Eigenanteils (negative Summe) kann noch anteilig oder prozentual für Pflegegeld verwendet werden.</v>
      </c>
      <c r="B69" s="283"/>
      <c r="C69" s="283"/>
      <c r="D69" s="283"/>
      <c r="E69" s="283"/>
      <c r="F69" s="283"/>
      <c r="G69" s="283"/>
      <c r="H69" s="283"/>
      <c r="I69" s="283"/>
      <c r="J69" s="283"/>
      <c r="K69" s="239"/>
    </row>
    <row r="70" spans="1:11" s="145" customFormat="1" ht="18.75" customHeight="1">
      <c r="A70" s="181"/>
      <c r="B70" s="181"/>
      <c r="C70" s="182"/>
      <c r="D70" s="182"/>
      <c r="E70" s="182"/>
      <c r="F70" s="240"/>
      <c r="G70" s="184"/>
      <c r="H70" s="184"/>
      <c r="I70" s="184"/>
      <c r="J70" s="177"/>
      <c r="K70" s="241"/>
    </row>
    <row r="71" spans="1:11" s="145" customFormat="1" ht="5.25" customHeight="1">
      <c r="A71" s="242"/>
      <c r="B71" s="242"/>
      <c r="C71" s="182"/>
      <c r="D71" s="182"/>
      <c r="E71" s="182"/>
      <c r="F71" s="240"/>
      <c r="G71" s="184"/>
      <c r="H71" s="184"/>
      <c r="I71" s="184"/>
      <c r="J71" s="177"/>
      <c r="K71" s="241"/>
    </row>
    <row r="72" spans="1:11" ht="48" customHeight="1">
      <c r="A72" s="281" t="s">
        <v>95</v>
      </c>
      <c r="B72" s="281"/>
      <c r="C72" s="281"/>
      <c r="D72" s="281"/>
      <c r="E72" s="281"/>
      <c r="F72" s="281"/>
      <c r="G72" s="281"/>
      <c r="H72" s="281"/>
      <c r="I72" s="281"/>
      <c r="J72" s="281"/>
      <c r="K72" s="243"/>
    </row>
    <row r="73" spans="1:11" ht="8.25" customHeight="1">
      <c r="A73" s="244"/>
      <c r="B73" s="244"/>
      <c r="F73" s="240"/>
      <c r="K73" s="243"/>
    </row>
    <row r="74" spans="1:11" s="246" customFormat="1" ht="47.25" customHeight="1">
      <c r="A74" s="281" t="s">
        <v>96</v>
      </c>
      <c r="B74" s="281"/>
      <c r="C74" s="281"/>
      <c r="D74" s="281"/>
      <c r="E74" s="281"/>
      <c r="F74" s="281"/>
      <c r="G74" s="281"/>
      <c r="H74" s="281"/>
      <c r="I74" s="281"/>
      <c r="J74" s="281"/>
      <c r="K74" s="245"/>
    </row>
    <row r="75" spans="1:11">
      <c r="A75" s="247"/>
      <c r="B75" s="247"/>
      <c r="C75" s="247"/>
      <c r="D75" s="247"/>
      <c r="E75" s="247"/>
      <c r="F75" s="247"/>
      <c r="G75" s="247"/>
      <c r="H75" s="247"/>
      <c r="I75" s="247"/>
      <c r="J75" s="247"/>
    </row>
    <row r="76" spans="1:11">
      <c r="A76" s="247"/>
      <c r="B76" s="247"/>
      <c r="C76" s="247"/>
      <c r="D76" s="247"/>
      <c r="E76" s="247"/>
      <c r="F76" s="247"/>
      <c r="G76" s="247"/>
      <c r="H76" s="247"/>
      <c r="I76" s="247"/>
      <c r="J76" s="247"/>
    </row>
    <row r="78" spans="1:11">
      <c r="A78" s="248"/>
      <c r="B78" s="248"/>
      <c r="C78" s="280"/>
      <c r="D78" s="280"/>
      <c r="E78" s="280"/>
      <c r="F78" s="280"/>
      <c r="G78" s="249"/>
      <c r="H78" s="250"/>
      <c r="I78" s="94"/>
      <c r="J78" s="250"/>
    </row>
    <row r="79" spans="1:11" ht="15" customHeight="1">
      <c r="A79" s="251" t="s">
        <v>107</v>
      </c>
      <c r="B79" s="252"/>
      <c r="C79" s="253"/>
      <c r="D79" s="107"/>
      <c r="E79" s="254"/>
      <c r="F79" s="255"/>
      <c r="G79" s="254" t="s">
        <v>119</v>
      </c>
      <c r="H79" s="143"/>
      <c r="I79" s="256" t="s">
        <v>21</v>
      </c>
      <c r="J79" s="273">
        <f>H2</f>
        <v>0</v>
      </c>
    </row>
    <row r="83" spans="1:10" ht="48" customHeight="1">
      <c r="A83" s="257"/>
      <c r="B83" s="257"/>
      <c r="C83" s="257"/>
      <c r="D83" s="257"/>
      <c r="G83" s="257"/>
      <c r="H83" s="257"/>
      <c r="I83" s="257"/>
      <c r="J83" s="257"/>
    </row>
    <row r="84" spans="1:10" ht="15.75" customHeight="1">
      <c r="A84" s="258" t="s">
        <v>108</v>
      </c>
      <c r="G84" s="258" t="s">
        <v>127</v>
      </c>
    </row>
    <row r="85" spans="1:10">
      <c r="A85" s="258" t="s">
        <v>109</v>
      </c>
      <c r="G85" s="258" t="s">
        <v>110</v>
      </c>
    </row>
    <row r="86" spans="1:10">
      <c r="F86" s="96"/>
    </row>
    <row r="87" spans="1:10">
      <c r="F87" s="96"/>
    </row>
    <row r="88" spans="1:10">
      <c r="F88" s="96"/>
    </row>
    <row r="89" spans="1:10">
      <c r="F89" s="96"/>
    </row>
    <row r="90" spans="1:10">
      <c r="F90" s="96"/>
    </row>
    <row r="91" spans="1:10">
      <c r="F91" s="96"/>
    </row>
  </sheetData>
  <sheetProtection password="CA11" sheet="1" objects="1" scenarios="1"/>
  <dataConsolidate/>
  <mergeCells count="10">
    <mergeCell ref="C2:F2"/>
    <mergeCell ref="C78:F78"/>
    <mergeCell ref="A74:J74"/>
    <mergeCell ref="A34:C34"/>
    <mergeCell ref="A69:J69"/>
    <mergeCell ref="B8:C8"/>
    <mergeCell ref="E8:F8"/>
    <mergeCell ref="I52:J52"/>
    <mergeCell ref="I50:J50"/>
    <mergeCell ref="A72:J72"/>
  </mergeCells>
  <conditionalFormatting sqref="I6 J5 M8">
    <cfRule type="cellIs" dxfId="1" priority="7" stopIfTrue="1" operator="equal">
      <formula>"FEHLER"</formula>
    </cfRule>
  </conditionalFormatting>
  <conditionalFormatting sqref="H21">
    <cfRule type="cellIs" dxfId="0" priority="1" operator="greaterThan">
      <formula>5</formula>
    </cfRule>
  </conditionalFormatting>
  <pageMargins left="0.47244094488188981" right="0.23622047244094491" top="0.27559055118110237" bottom="0.51181102362204722" header="0" footer="0"/>
  <pageSetup paperSize="9" scale="82" fitToHeight="0" orientation="portrait" r:id="rId1"/>
  <headerFooter scaleWithDoc="0" alignWithMargins="0">
    <oddFooter>&amp;R&amp;P von &amp;N</oddFooter>
  </headerFooter>
  <rowBreaks count="1" manualBreakCount="1">
    <brk id="44"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Tabelle3">
    <tabColor rgb="FFFFC000"/>
  </sheetPr>
  <dimension ref="A1:AK39"/>
  <sheetViews>
    <sheetView workbookViewId="0">
      <selection activeCell="D11" sqref="D11"/>
    </sheetView>
  </sheetViews>
  <sheetFormatPr baseColWidth="10" defaultRowHeight="12.75"/>
  <cols>
    <col min="1" max="1" width="3.7109375" customWidth="1"/>
    <col min="2" max="9" width="3.85546875" customWidth="1"/>
    <col min="10" max="10" width="1.28515625" customWidth="1"/>
    <col min="11" max="18" width="3.85546875" customWidth="1"/>
    <col min="19" max="19" width="1.28515625" customWidth="1"/>
    <col min="20" max="26" width="3.85546875" customWidth="1"/>
    <col min="27" max="27" width="4" customWidth="1"/>
    <col min="28" max="28" width="1.28515625" customWidth="1"/>
    <col min="29" max="35" width="3.85546875" customWidth="1"/>
    <col min="36" max="36" width="4.140625" customWidth="1"/>
    <col min="37" max="37" width="5.85546875" customWidth="1"/>
  </cols>
  <sheetData>
    <row r="1" spans="1:37" ht="26.25" customHeight="1">
      <c r="A1" s="57" t="s">
        <v>104</v>
      </c>
      <c r="B1" s="58"/>
      <c r="C1" s="58"/>
      <c r="D1" s="58"/>
      <c r="E1" s="58"/>
      <c r="F1" s="58"/>
      <c r="G1" s="58"/>
      <c r="H1" s="58"/>
      <c r="I1" s="59"/>
      <c r="J1" s="59"/>
      <c r="K1" s="60"/>
      <c r="L1" s="9"/>
      <c r="M1" s="9"/>
      <c r="N1" s="51"/>
      <c r="O1" s="52"/>
      <c r="P1" s="290"/>
      <c r="Q1" s="289"/>
      <c r="R1" s="289"/>
      <c r="S1" s="289"/>
      <c r="T1" s="289"/>
      <c r="U1" s="289"/>
      <c r="V1" s="289"/>
    </row>
    <row r="2" spans="1:37" s="4" customFormat="1" ht="18.75" customHeight="1">
      <c r="A2" s="54" t="str">
        <f>IF('KV allgemein übersichtlicher'!C2="","",'KV allgemein übersichtlicher'!C2)</f>
        <v/>
      </c>
      <c r="B2" s="54"/>
      <c r="C2" s="54"/>
      <c r="D2" s="54"/>
      <c r="E2" s="54"/>
      <c r="F2" s="54"/>
      <c r="G2" s="54"/>
      <c r="H2" s="54"/>
      <c r="I2" s="54"/>
      <c r="J2" s="54"/>
      <c r="K2" s="54"/>
      <c r="L2" s="54"/>
      <c r="M2" s="54"/>
      <c r="N2" s="55" t="s">
        <v>21</v>
      </c>
      <c r="O2" s="56"/>
      <c r="P2" s="291">
        <f>'KV allgemein übersichtlicher'!H2</f>
        <v>0</v>
      </c>
      <c r="Q2" s="292"/>
      <c r="R2" s="292"/>
      <c r="S2" s="53"/>
      <c r="T2" s="53"/>
      <c r="U2" s="53"/>
      <c r="V2" s="53"/>
    </row>
    <row r="3" spans="1:37" ht="6" customHeight="1">
      <c r="A3" s="11"/>
      <c r="B3" s="12"/>
      <c r="C3" s="13"/>
      <c r="D3" s="13"/>
      <c r="E3" s="13"/>
      <c r="F3" s="13"/>
      <c r="G3" s="13"/>
      <c r="H3" s="13"/>
      <c r="I3" s="14"/>
      <c r="J3" s="14"/>
      <c r="K3" s="9"/>
      <c r="L3" s="9"/>
      <c r="M3" s="9"/>
      <c r="N3" s="9"/>
      <c r="O3" s="9"/>
      <c r="P3" s="9"/>
      <c r="S3" s="2"/>
      <c r="AB3" s="2"/>
    </row>
    <row r="4" spans="1:37" s="1" customFormat="1" ht="42.75" customHeight="1" thickBot="1">
      <c r="A4" s="298" t="s">
        <v>103</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10"/>
      <c r="AC4" s="10"/>
      <c r="AD4" s="10"/>
      <c r="AE4" s="10"/>
      <c r="AF4" s="10"/>
      <c r="AG4" s="10"/>
      <c r="AH4" s="10"/>
      <c r="AI4" s="10"/>
      <c r="AJ4" s="10"/>
      <c r="AK4" s="10"/>
    </row>
    <row r="5" spans="1:37" s="15" customFormat="1" ht="38.25" customHeight="1">
      <c r="A5" s="19"/>
      <c r="B5" s="293" t="s">
        <v>138</v>
      </c>
      <c r="C5" s="295"/>
      <c r="D5" s="297"/>
      <c r="E5" s="297"/>
      <c r="F5" s="297"/>
      <c r="G5" s="297"/>
      <c r="H5" s="297"/>
      <c r="I5" s="296"/>
      <c r="J5" s="20"/>
      <c r="K5" s="293" t="s">
        <v>139</v>
      </c>
      <c r="L5" s="294"/>
      <c r="M5" s="294"/>
      <c r="N5" s="294"/>
      <c r="O5" s="294"/>
      <c r="P5" s="294"/>
      <c r="Q5" s="295"/>
      <c r="R5" s="296"/>
      <c r="S5" s="20"/>
      <c r="T5" s="293" t="s">
        <v>140</v>
      </c>
      <c r="U5" s="294"/>
      <c r="V5" s="294"/>
      <c r="W5" s="294"/>
      <c r="X5" s="294"/>
      <c r="Y5" s="294"/>
      <c r="Z5" s="295"/>
      <c r="AA5" s="296"/>
      <c r="AB5" s="20"/>
    </row>
    <row r="6" spans="1:37" s="16" customFormat="1" ht="24.75" thickBot="1">
      <c r="A6" s="21" t="s">
        <v>80</v>
      </c>
      <c r="B6" s="41" t="s">
        <v>71</v>
      </c>
      <c r="C6" s="42" t="s">
        <v>72</v>
      </c>
      <c r="D6" s="43" t="s">
        <v>73</v>
      </c>
      <c r="E6" s="43" t="s">
        <v>74</v>
      </c>
      <c r="F6" s="43" t="s">
        <v>75</v>
      </c>
      <c r="G6" s="43" t="s">
        <v>76</v>
      </c>
      <c r="H6" s="43" t="s">
        <v>77</v>
      </c>
      <c r="I6" s="44" t="s">
        <v>78</v>
      </c>
      <c r="J6" s="45"/>
      <c r="K6" s="41" t="s">
        <v>71</v>
      </c>
      <c r="L6" s="42" t="s">
        <v>72</v>
      </c>
      <c r="M6" s="43" t="s">
        <v>73</v>
      </c>
      <c r="N6" s="43" t="s">
        <v>74</v>
      </c>
      <c r="O6" s="43" t="s">
        <v>75</v>
      </c>
      <c r="P6" s="43" t="s">
        <v>76</v>
      </c>
      <c r="Q6" s="43" t="s">
        <v>77</v>
      </c>
      <c r="R6" s="44" t="s">
        <v>78</v>
      </c>
      <c r="S6" s="46"/>
      <c r="T6" s="41" t="s">
        <v>71</v>
      </c>
      <c r="U6" s="42" t="s">
        <v>72</v>
      </c>
      <c r="V6" s="43" t="s">
        <v>73</v>
      </c>
      <c r="W6" s="43" t="s">
        <v>74</v>
      </c>
      <c r="X6" s="43" t="s">
        <v>75</v>
      </c>
      <c r="Y6" s="43" t="s">
        <v>76</v>
      </c>
      <c r="Z6" s="43" t="s">
        <v>77</v>
      </c>
      <c r="AA6" s="44" t="s">
        <v>78</v>
      </c>
      <c r="AB6" s="46"/>
    </row>
    <row r="7" spans="1:37">
      <c r="A7" s="18" t="s">
        <v>40</v>
      </c>
      <c r="B7" s="35"/>
      <c r="C7" s="26"/>
      <c r="D7" s="33"/>
      <c r="E7" s="33"/>
      <c r="F7" s="33"/>
      <c r="G7" s="33"/>
      <c r="H7" s="33"/>
      <c r="I7" s="27"/>
      <c r="J7" s="25"/>
      <c r="K7" s="31"/>
      <c r="L7" s="35"/>
      <c r="M7" s="35"/>
      <c r="N7" s="35"/>
      <c r="O7" s="35"/>
      <c r="P7" s="35"/>
      <c r="Q7" s="26"/>
      <c r="R7" s="27"/>
      <c r="S7" s="25"/>
      <c r="T7" s="31"/>
      <c r="U7" s="35"/>
      <c r="V7" s="35"/>
      <c r="W7" s="35"/>
      <c r="X7" s="35"/>
      <c r="Y7" s="35"/>
      <c r="Z7" s="26"/>
      <c r="AA7" s="37"/>
      <c r="AB7" s="25"/>
    </row>
    <row r="8" spans="1:37">
      <c r="A8" s="17" t="s">
        <v>41</v>
      </c>
      <c r="B8" s="28"/>
      <c r="C8" s="26"/>
      <c r="D8" s="33"/>
      <c r="E8" s="33"/>
      <c r="F8" s="34"/>
      <c r="G8" s="33"/>
      <c r="H8" s="34"/>
      <c r="I8" s="30"/>
      <c r="J8" s="25"/>
      <c r="K8" s="32"/>
      <c r="L8" s="28"/>
      <c r="M8" s="28"/>
      <c r="N8" s="28"/>
      <c r="O8" s="28"/>
      <c r="P8" s="28"/>
      <c r="Q8" s="29"/>
      <c r="R8" s="30"/>
      <c r="S8" s="25"/>
      <c r="T8" s="32"/>
      <c r="U8" s="28"/>
      <c r="V8" s="28"/>
      <c r="W8" s="28"/>
      <c r="X8" s="28"/>
      <c r="Y8" s="28"/>
      <c r="Z8" s="29"/>
      <c r="AA8" s="38"/>
      <c r="AB8" s="25"/>
    </row>
    <row r="9" spans="1:37">
      <c r="A9" s="17" t="s">
        <v>42</v>
      </c>
      <c r="B9" s="28"/>
      <c r="C9" s="26"/>
      <c r="D9" s="33"/>
      <c r="E9" s="33"/>
      <c r="F9" s="34"/>
      <c r="G9" s="33"/>
      <c r="H9" s="34"/>
      <c r="I9" s="30"/>
      <c r="J9" s="25"/>
      <c r="K9" s="32"/>
      <c r="L9" s="28"/>
      <c r="M9" s="28"/>
      <c r="N9" s="28"/>
      <c r="O9" s="28"/>
      <c r="P9" s="28"/>
      <c r="Q9" s="29"/>
      <c r="R9" s="30"/>
      <c r="S9" s="25"/>
      <c r="T9" s="32"/>
      <c r="U9" s="28"/>
      <c r="V9" s="28"/>
      <c r="W9" s="28"/>
      <c r="X9" s="28"/>
      <c r="Y9" s="28"/>
      <c r="Z9" s="29"/>
      <c r="AA9" s="38"/>
      <c r="AB9" s="25"/>
    </row>
    <row r="10" spans="1:37">
      <c r="A10" s="17" t="s">
        <v>43</v>
      </c>
      <c r="B10" s="28"/>
      <c r="C10" s="26"/>
      <c r="D10" s="33"/>
      <c r="E10" s="33"/>
      <c r="F10" s="34"/>
      <c r="G10" s="33"/>
      <c r="H10" s="34"/>
      <c r="I10" s="30"/>
      <c r="J10" s="25"/>
      <c r="K10" s="32"/>
      <c r="L10" s="28"/>
      <c r="M10" s="28"/>
      <c r="N10" s="28"/>
      <c r="O10" s="28"/>
      <c r="P10" s="28"/>
      <c r="Q10" s="29"/>
      <c r="R10" s="30"/>
      <c r="S10" s="25"/>
      <c r="T10" s="32"/>
      <c r="U10" s="28"/>
      <c r="V10" s="28"/>
      <c r="W10" s="28"/>
      <c r="X10" s="28"/>
      <c r="Y10" s="28"/>
      <c r="Z10" s="29"/>
      <c r="AA10" s="38"/>
      <c r="AB10" s="25"/>
    </row>
    <row r="11" spans="1:37">
      <c r="A11" s="17" t="s">
        <v>44</v>
      </c>
      <c r="B11" s="28"/>
      <c r="C11" s="26"/>
      <c r="D11" s="33"/>
      <c r="E11" s="33"/>
      <c r="F11" s="34"/>
      <c r="G11" s="33"/>
      <c r="H11" s="34"/>
      <c r="I11" s="30"/>
      <c r="J11" s="25"/>
      <c r="K11" s="32"/>
      <c r="L11" s="28"/>
      <c r="M11" s="28"/>
      <c r="N11" s="28"/>
      <c r="O11" s="28"/>
      <c r="P11" s="28"/>
      <c r="Q11" s="29"/>
      <c r="R11" s="30"/>
      <c r="S11" s="25"/>
      <c r="T11" s="32"/>
      <c r="U11" s="28"/>
      <c r="V11" s="28"/>
      <c r="W11" s="28"/>
      <c r="X11" s="28"/>
      <c r="Y11" s="28"/>
      <c r="Z11" s="29"/>
      <c r="AA11" s="38"/>
      <c r="AB11" s="25"/>
    </row>
    <row r="12" spans="1:37">
      <c r="A12" s="17" t="s">
        <v>45</v>
      </c>
      <c r="B12" s="28"/>
      <c r="C12" s="26"/>
      <c r="D12" s="33"/>
      <c r="E12" s="33"/>
      <c r="F12" s="34"/>
      <c r="G12" s="33"/>
      <c r="H12" s="34"/>
      <c r="I12" s="30"/>
      <c r="J12" s="25"/>
      <c r="K12" s="32"/>
      <c r="L12" s="28"/>
      <c r="M12" s="28"/>
      <c r="N12" s="28"/>
      <c r="O12" s="28"/>
      <c r="P12" s="28"/>
      <c r="Q12" s="29"/>
      <c r="R12" s="30"/>
      <c r="S12" s="25"/>
      <c r="T12" s="32"/>
      <c r="U12" s="28"/>
      <c r="V12" s="28"/>
      <c r="W12" s="28"/>
      <c r="X12" s="28"/>
      <c r="Y12" s="28"/>
      <c r="Z12" s="29"/>
      <c r="AA12" s="38"/>
      <c r="AB12" s="25"/>
    </row>
    <row r="13" spans="1:37">
      <c r="A13" s="17" t="s">
        <v>46</v>
      </c>
      <c r="B13" s="28"/>
      <c r="C13" s="26"/>
      <c r="D13" s="33"/>
      <c r="E13" s="33"/>
      <c r="F13" s="34"/>
      <c r="G13" s="33"/>
      <c r="H13" s="34"/>
      <c r="I13" s="30"/>
      <c r="J13" s="25"/>
      <c r="K13" s="32"/>
      <c r="L13" s="28"/>
      <c r="M13" s="28"/>
      <c r="N13" s="28"/>
      <c r="O13" s="28"/>
      <c r="P13" s="28"/>
      <c r="Q13" s="29"/>
      <c r="R13" s="30"/>
      <c r="S13" s="25"/>
      <c r="T13" s="32"/>
      <c r="U13" s="28"/>
      <c r="V13" s="28"/>
      <c r="W13" s="28"/>
      <c r="X13" s="28"/>
      <c r="Y13" s="28"/>
      <c r="Z13" s="29"/>
      <c r="AA13" s="38"/>
      <c r="AB13" s="25"/>
    </row>
    <row r="14" spans="1:37">
      <c r="A14" s="17" t="s">
        <v>47</v>
      </c>
      <c r="B14" s="28"/>
      <c r="C14" s="26"/>
      <c r="D14" s="33"/>
      <c r="E14" s="33"/>
      <c r="F14" s="34"/>
      <c r="G14" s="33"/>
      <c r="H14" s="34"/>
      <c r="I14" s="30"/>
      <c r="J14" s="25"/>
      <c r="K14" s="32"/>
      <c r="L14" s="28"/>
      <c r="M14" s="28"/>
      <c r="N14" s="28"/>
      <c r="O14" s="28"/>
      <c r="P14" s="28"/>
      <c r="Q14" s="29"/>
      <c r="R14" s="30"/>
      <c r="S14" s="25"/>
      <c r="T14" s="32"/>
      <c r="U14" s="28"/>
      <c r="V14" s="28"/>
      <c r="W14" s="28"/>
      <c r="X14" s="28"/>
      <c r="Y14" s="28"/>
      <c r="Z14" s="29"/>
      <c r="AA14" s="38"/>
      <c r="AB14" s="25"/>
    </row>
    <row r="15" spans="1:37">
      <c r="A15" s="17" t="s">
        <v>48</v>
      </c>
      <c r="B15" s="28"/>
      <c r="C15" s="26"/>
      <c r="D15" s="33"/>
      <c r="E15" s="33"/>
      <c r="F15" s="34"/>
      <c r="G15" s="33"/>
      <c r="H15" s="34"/>
      <c r="I15" s="30"/>
      <c r="J15" s="25"/>
      <c r="K15" s="32"/>
      <c r="L15" s="28"/>
      <c r="M15" s="28"/>
      <c r="N15" s="28"/>
      <c r="O15" s="28"/>
      <c r="P15" s="28"/>
      <c r="Q15" s="29"/>
      <c r="R15" s="30"/>
      <c r="S15" s="25"/>
      <c r="T15" s="32"/>
      <c r="U15" s="28"/>
      <c r="V15" s="28"/>
      <c r="W15" s="28"/>
      <c r="X15" s="28"/>
      <c r="Y15" s="28"/>
      <c r="Z15" s="29"/>
      <c r="AA15" s="38"/>
      <c r="AB15" s="25"/>
    </row>
    <row r="16" spans="1:37">
      <c r="A16" s="17" t="s">
        <v>49</v>
      </c>
      <c r="B16" s="28"/>
      <c r="C16" s="26"/>
      <c r="D16" s="33"/>
      <c r="E16" s="33"/>
      <c r="F16" s="34"/>
      <c r="G16" s="33"/>
      <c r="H16" s="34"/>
      <c r="I16" s="30"/>
      <c r="J16" s="25"/>
      <c r="K16" s="32"/>
      <c r="L16" s="28"/>
      <c r="M16" s="28"/>
      <c r="N16" s="28"/>
      <c r="O16" s="28"/>
      <c r="P16" s="28"/>
      <c r="Q16" s="29"/>
      <c r="R16" s="30"/>
      <c r="S16" s="25"/>
      <c r="T16" s="32"/>
      <c r="U16" s="28"/>
      <c r="V16" s="28"/>
      <c r="W16" s="28"/>
      <c r="X16" s="28"/>
      <c r="Y16" s="28"/>
      <c r="Z16" s="29"/>
      <c r="AA16" s="38"/>
      <c r="AB16" s="25"/>
    </row>
    <row r="17" spans="1:28">
      <c r="A17" s="17" t="s">
        <v>50</v>
      </c>
      <c r="B17" s="28"/>
      <c r="C17" s="26"/>
      <c r="D17" s="33"/>
      <c r="E17" s="33"/>
      <c r="F17" s="34"/>
      <c r="G17" s="33"/>
      <c r="H17" s="34"/>
      <c r="I17" s="30"/>
      <c r="J17" s="25"/>
      <c r="K17" s="32"/>
      <c r="L17" s="28"/>
      <c r="M17" s="28"/>
      <c r="N17" s="28"/>
      <c r="O17" s="28"/>
      <c r="P17" s="28"/>
      <c r="Q17" s="29"/>
      <c r="R17" s="30"/>
      <c r="S17" s="25"/>
      <c r="T17" s="32"/>
      <c r="U17" s="28"/>
      <c r="V17" s="28"/>
      <c r="W17" s="28"/>
      <c r="X17" s="28"/>
      <c r="Y17" s="28"/>
      <c r="Z17" s="29"/>
      <c r="AA17" s="38"/>
      <c r="AB17" s="25"/>
    </row>
    <row r="18" spans="1:28">
      <c r="A18" s="17" t="s">
        <v>51</v>
      </c>
      <c r="B18" s="28"/>
      <c r="C18" s="26"/>
      <c r="D18" s="33"/>
      <c r="E18" s="33"/>
      <c r="F18" s="34"/>
      <c r="G18" s="33"/>
      <c r="H18" s="34"/>
      <c r="I18" s="30"/>
      <c r="J18" s="25"/>
      <c r="K18" s="32"/>
      <c r="L18" s="28"/>
      <c r="M18" s="28"/>
      <c r="N18" s="28"/>
      <c r="O18" s="28"/>
      <c r="P18" s="28"/>
      <c r="Q18" s="29"/>
      <c r="R18" s="30"/>
      <c r="S18" s="25"/>
      <c r="T18" s="32"/>
      <c r="U18" s="28"/>
      <c r="V18" s="28"/>
      <c r="W18" s="28"/>
      <c r="X18" s="28"/>
      <c r="Y18" s="28"/>
      <c r="Z18" s="29"/>
      <c r="AA18" s="38"/>
      <c r="AB18" s="25"/>
    </row>
    <row r="19" spans="1:28">
      <c r="A19" s="17" t="s">
        <v>52</v>
      </c>
      <c r="B19" s="28"/>
      <c r="C19" s="26"/>
      <c r="D19" s="33"/>
      <c r="E19" s="33"/>
      <c r="F19" s="34"/>
      <c r="G19" s="33"/>
      <c r="H19" s="34"/>
      <c r="I19" s="30"/>
      <c r="J19" s="25"/>
      <c r="K19" s="32"/>
      <c r="L19" s="28"/>
      <c r="M19" s="28"/>
      <c r="N19" s="28"/>
      <c r="O19" s="28"/>
      <c r="P19" s="28"/>
      <c r="Q19" s="29"/>
      <c r="R19" s="30"/>
      <c r="S19" s="25"/>
      <c r="T19" s="32"/>
      <c r="U19" s="28"/>
      <c r="V19" s="28"/>
      <c r="W19" s="28"/>
      <c r="X19" s="28"/>
      <c r="Y19" s="28"/>
      <c r="Z19" s="29"/>
      <c r="AA19" s="38"/>
      <c r="AB19" s="25"/>
    </row>
    <row r="20" spans="1:28">
      <c r="A20" s="17" t="s">
        <v>53</v>
      </c>
      <c r="B20" s="28"/>
      <c r="C20" s="26"/>
      <c r="D20" s="33"/>
      <c r="E20" s="33"/>
      <c r="F20" s="34"/>
      <c r="G20" s="33"/>
      <c r="H20" s="34"/>
      <c r="I20" s="30"/>
      <c r="J20" s="25"/>
      <c r="K20" s="32"/>
      <c r="L20" s="28"/>
      <c r="M20" s="28"/>
      <c r="N20" s="28"/>
      <c r="O20" s="28"/>
      <c r="P20" s="28"/>
      <c r="Q20" s="29"/>
      <c r="R20" s="30"/>
      <c r="S20" s="25"/>
      <c r="T20" s="32"/>
      <c r="U20" s="28"/>
      <c r="V20" s="28"/>
      <c r="W20" s="28"/>
      <c r="X20" s="28"/>
      <c r="Y20" s="28"/>
      <c r="Z20" s="29"/>
      <c r="AA20" s="38"/>
      <c r="AB20" s="25"/>
    </row>
    <row r="21" spans="1:28">
      <c r="A21" s="17" t="s">
        <v>54</v>
      </c>
      <c r="B21" s="28"/>
      <c r="C21" s="26"/>
      <c r="D21" s="33"/>
      <c r="E21" s="33"/>
      <c r="F21" s="34"/>
      <c r="G21" s="33"/>
      <c r="H21" s="34"/>
      <c r="I21" s="30"/>
      <c r="J21" s="25"/>
      <c r="K21" s="32"/>
      <c r="L21" s="28"/>
      <c r="M21" s="28"/>
      <c r="N21" s="28"/>
      <c r="O21" s="28"/>
      <c r="P21" s="28"/>
      <c r="Q21" s="29"/>
      <c r="R21" s="30"/>
      <c r="S21" s="25"/>
      <c r="T21" s="32"/>
      <c r="U21" s="28"/>
      <c r="V21" s="28"/>
      <c r="W21" s="28"/>
      <c r="X21" s="28"/>
      <c r="Y21" s="28"/>
      <c r="Z21" s="29"/>
      <c r="AA21" s="38"/>
      <c r="AB21" s="25"/>
    </row>
    <row r="22" spans="1:28">
      <c r="A22" s="17" t="s">
        <v>55</v>
      </c>
      <c r="B22" s="28"/>
      <c r="C22" s="26"/>
      <c r="D22" s="33"/>
      <c r="E22" s="33"/>
      <c r="F22" s="34"/>
      <c r="G22" s="33"/>
      <c r="H22" s="34"/>
      <c r="I22" s="30"/>
      <c r="J22" s="25"/>
      <c r="K22" s="32"/>
      <c r="L22" s="28"/>
      <c r="M22" s="28"/>
      <c r="N22" s="28"/>
      <c r="O22" s="28"/>
      <c r="P22" s="28"/>
      <c r="Q22" s="29"/>
      <c r="R22" s="30"/>
      <c r="S22" s="25"/>
      <c r="T22" s="32"/>
      <c r="U22" s="28"/>
      <c r="V22" s="28"/>
      <c r="W22" s="28"/>
      <c r="X22" s="28"/>
      <c r="Y22" s="28"/>
      <c r="Z22" s="29"/>
      <c r="AA22" s="38"/>
      <c r="AB22" s="25"/>
    </row>
    <row r="23" spans="1:28">
      <c r="A23" s="17" t="s">
        <v>56</v>
      </c>
      <c r="B23" s="28"/>
      <c r="C23" s="26"/>
      <c r="D23" s="33"/>
      <c r="E23" s="33"/>
      <c r="F23" s="34"/>
      <c r="G23" s="33"/>
      <c r="H23" s="34"/>
      <c r="I23" s="30"/>
      <c r="J23" s="25"/>
      <c r="K23" s="32"/>
      <c r="L23" s="28"/>
      <c r="M23" s="28"/>
      <c r="N23" s="28"/>
      <c r="O23" s="28"/>
      <c r="P23" s="28"/>
      <c r="Q23" s="29"/>
      <c r="R23" s="30"/>
      <c r="S23" s="25"/>
      <c r="T23" s="32"/>
      <c r="U23" s="28"/>
      <c r="V23" s="28"/>
      <c r="W23" s="28"/>
      <c r="X23" s="28"/>
      <c r="Y23" s="28"/>
      <c r="Z23" s="29"/>
      <c r="AA23" s="38"/>
      <c r="AB23" s="25"/>
    </row>
    <row r="24" spans="1:28">
      <c r="A24" s="17" t="s">
        <v>57</v>
      </c>
      <c r="B24" s="28"/>
      <c r="C24" s="26"/>
      <c r="D24" s="33"/>
      <c r="E24" s="33"/>
      <c r="F24" s="34"/>
      <c r="G24" s="33"/>
      <c r="H24" s="34"/>
      <c r="I24" s="30"/>
      <c r="J24" s="25"/>
      <c r="K24" s="32"/>
      <c r="L24" s="28"/>
      <c r="M24" s="28"/>
      <c r="N24" s="28"/>
      <c r="O24" s="28"/>
      <c r="P24" s="28"/>
      <c r="Q24" s="29"/>
      <c r="R24" s="30"/>
      <c r="S24" s="25"/>
      <c r="T24" s="32"/>
      <c r="U24" s="28"/>
      <c r="V24" s="28"/>
      <c r="W24" s="28"/>
      <c r="X24" s="28"/>
      <c r="Y24" s="28"/>
      <c r="Z24" s="29"/>
      <c r="AA24" s="38"/>
      <c r="AB24" s="25"/>
    </row>
    <row r="25" spans="1:28">
      <c r="A25" s="17" t="s">
        <v>58</v>
      </c>
      <c r="B25" s="28"/>
      <c r="C25" s="26"/>
      <c r="D25" s="33"/>
      <c r="E25" s="33"/>
      <c r="F25" s="34"/>
      <c r="G25" s="33"/>
      <c r="H25" s="34"/>
      <c r="I25" s="30"/>
      <c r="J25" s="25"/>
      <c r="K25" s="32"/>
      <c r="L25" s="28"/>
      <c r="M25" s="28"/>
      <c r="N25" s="28"/>
      <c r="O25" s="28"/>
      <c r="P25" s="28"/>
      <c r="Q25" s="29"/>
      <c r="R25" s="30"/>
      <c r="S25" s="25"/>
      <c r="T25" s="32"/>
      <c r="U25" s="28"/>
      <c r="V25" s="28"/>
      <c r="W25" s="28"/>
      <c r="X25" s="28"/>
      <c r="Y25" s="28"/>
      <c r="Z25" s="29"/>
      <c r="AA25" s="38"/>
      <c r="AB25" s="25"/>
    </row>
    <row r="26" spans="1:28">
      <c r="A26" s="17" t="s">
        <v>59</v>
      </c>
      <c r="B26" s="28"/>
      <c r="C26" s="26"/>
      <c r="D26" s="33"/>
      <c r="E26" s="33"/>
      <c r="F26" s="34"/>
      <c r="G26" s="33"/>
      <c r="H26" s="34"/>
      <c r="I26" s="30"/>
      <c r="J26" s="25"/>
      <c r="K26" s="32"/>
      <c r="L26" s="28"/>
      <c r="M26" s="28"/>
      <c r="N26" s="28"/>
      <c r="O26" s="28"/>
      <c r="P26" s="28"/>
      <c r="Q26" s="29"/>
      <c r="R26" s="30"/>
      <c r="S26" s="25"/>
      <c r="T26" s="32"/>
      <c r="U26" s="28"/>
      <c r="V26" s="28"/>
      <c r="W26" s="28"/>
      <c r="X26" s="28"/>
      <c r="Y26" s="28"/>
      <c r="Z26" s="29"/>
      <c r="AA26" s="38"/>
      <c r="AB26" s="25"/>
    </row>
    <row r="27" spans="1:28">
      <c r="A27" s="17" t="s">
        <v>60</v>
      </c>
      <c r="B27" s="28"/>
      <c r="C27" s="26"/>
      <c r="D27" s="33"/>
      <c r="E27" s="33"/>
      <c r="F27" s="34"/>
      <c r="G27" s="33"/>
      <c r="H27" s="34"/>
      <c r="I27" s="30"/>
      <c r="J27" s="25"/>
      <c r="K27" s="32"/>
      <c r="L27" s="28"/>
      <c r="M27" s="28"/>
      <c r="N27" s="28"/>
      <c r="O27" s="28"/>
      <c r="P27" s="28"/>
      <c r="Q27" s="29"/>
      <c r="R27" s="30"/>
      <c r="S27" s="25"/>
      <c r="T27" s="32"/>
      <c r="U27" s="28"/>
      <c r="V27" s="28"/>
      <c r="W27" s="28"/>
      <c r="X27" s="28"/>
      <c r="Y27" s="28"/>
      <c r="Z27" s="29"/>
      <c r="AA27" s="38"/>
      <c r="AB27" s="25"/>
    </row>
    <row r="28" spans="1:28">
      <c r="A28" s="17" t="s">
        <v>61</v>
      </c>
      <c r="B28" s="28"/>
      <c r="C28" s="26"/>
      <c r="D28" s="33"/>
      <c r="E28" s="33"/>
      <c r="F28" s="34"/>
      <c r="G28" s="33"/>
      <c r="H28" s="34"/>
      <c r="I28" s="30"/>
      <c r="J28" s="25"/>
      <c r="K28" s="32"/>
      <c r="L28" s="28"/>
      <c r="M28" s="28"/>
      <c r="N28" s="28"/>
      <c r="O28" s="28"/>
      <c r="P28" s="28"/>
      <c r="Q28" s="29"/>
      <c r="R28" s="30"/>
      <c r="S28" s="25"/>
      <c r="T28" s="32"/>
      <c r="U28" s="28"/>
      <c r="V28" s="28"/>
      <c r="W28" s="28"/>
      <c r="X28" s="28"/>
      <c r="Y28" s="28"/>
      <c r="Z28" s="29"/>
      <c r="AA28" s="38"/>
      <c r="AB28" s="25"/>
    </row>
    <row r="29" spans="1:28">
      <c r="A29" s="17" t="s">
        <v>62</v>
      </c>
      <c r="B29" s="28"/>
      <c r="C29" s="26"/>
      <c r="D29" s="33"/>
      <c r="E29" s="33"/>
      <c r="F29" s="34"/>
      <c r="G29" s="33"/>
      <c r="H29" s="34"/>
      <c r="I29" s="30"/>
      <c r="J29" s="25"/>
      <c r="K29" s="32"/>
      <c r="L29" s="28"/>
      <c r="M29" s="28"/>
      <c r="N29" s="28"/>
      <c r="O29" s="28"/>
      <c r="P29" s="28"/>
      <c r="Q29" s="29"/>
      <c r="R29" s="30"/>
      <c r="S29" s="25"/>
      <c r="T29" s="32"/>
      <c r="U29" s="28"/>
      <c r="V29" s="28"/>
      <c r="W29" s="28"/>
      <c r="X29" s="28"/>
      <c r="Y29" s="28"/>
      <c r="Z29" s="29"/>
      <c r="AA29" s="38"/>
      <c r="AB29" s="25"/>
    </row>
    <row r="30" spans="1:28">
      <c r="A30" s="17" t="s">
        <v>63</v>
      </c>
      <c r="B30" s="28"/>
      <c r="C30" s="26"/>
      <c r="D30" s="33"/>
      <c r="E30" s="33"/>
      <c r="F30" s="34"/>
      <c r="G30" s="33"/>
      <c r="H30" s="34"/>
      <c r="I30" s="30"/>
      <c r="J30" s="25"/>
      <c r="K30" s="32"/>
      <c r="L30" s="28"/>
      <c r="M30" s="28"/>
      <c r="N30" s="28"/>
      <c r="O30" s="28"/>
      <c r="P30" s="28"/>
      <c r="Q30" s="29"/>
      <c r="R30" s="30"/>
      <c r="S30" s="25"/>
      <c r="T30" s="32"/>
      <c r="U30" s="28"/>
      <c r="V30" s="28"/>
      <c r="W30" s="28"/>
      <c r="X30" s="28"/>
      <c r="Y30" s="28"/>
      <c r="Z30" s="29"/>
      <c r="AA30" s="38"/>
      <c r="AB30" s="25"/>
    </row>
    <row r="31" spans="1:28">
      <c r="A31" s="17" t="s">
        <v>64</v>
      </c>
      <c r="B31" s="28"/>
      <c r="C31" s="26"/>
      <c r="D31" s="33"/>
      <c r="E31" s="33"/>
      <c r="F31" s="34"/>
      <c r="G31" s="33"/>
      <c r="H31" s="34"/>
      <c r="I31" s="30"/>
      <c r="J31" s="25"/>
      <c r="K31" s="32"/>
      <c r="L31" s="28"/>
      <c r="M31" s="28"/>
      <c r="N31" s="28"/>
      <c r="O31" s="28"/>
      <c r="P31" s="28"/>
      <c r="Q31" s="29"/>
      <c r="R31" s="30"/>
      <c r="S31" s="25"/>
      <c r="T31" s="32"/>
      <c r="U31" s="28"/>
      <c r="V31" s="28"/>
      <c r="W31" s="28"/>
      <c r="X31" s="28"/>
      <c r="Y31" s="28"/>
      <c r="Z31" s="29"/>
      <c r="AA31" s="38"/>
      <c r="AB31" s="25"/>
    </row>
    <row r="32" spans="1:28">
      <c r="A32" s="17" t="s">
        <v>65</v>
      </c>
      <c r="B32" s="28"/>
      <c r="C32" s="26"/>
      <c r="D32" s="33"/>
      <c r="E32" s="33"/>
      <c r="F32" s="34"/>
      <c r="G32" s="33"/>
      <c r="H32" s="34"/>
      <c r="I32" s="30"/>
      <c r="J32" s="25"/>
      <c r="K32" s="32"/>
      <c r="L32" s="28"/>
      <c r="M32" s="28"/>
      <c r="N32" s="28"/>
      <c r="O32" s="28"/>
      <c r="P32" s="28"/>
      <c r="Q32" s="29"/>
      <c r="R32" s="30"/>
      <c r="S32" s="25"/>
      <c r="T32" s="32"/>
      <c r="U32" s="28"/>
      <c r="V32" s="28"/>
      <c r="W32" s="28"/>
      <c r="X32" s="28"/>
      <c r="Y32" s="28"/>
      <c r="Z32" s="29"/>
      <c r="AA32" s="38"/>
      <c r="AB32" s="25"/>
    </row>
    <row r="33" spans="1:28">
      <c r="A33" s="17" t="s">
        <v>66</v>
      </c>
      <c r="B33" s="28"/>
      <c r="C33" s="26"/>
      <c r="D33" s="33"/>
      <c r="E33" s="33"/>
      <c r="F33" s="34"/>
      <c r="G33" s="33"/>
      <c r="H33" s="34"/>
      <c r="I33" s="30"/>
      <c r="J33" s="25"/>
      <c r="K33" s="32"/>
      <c r="L33" s="28"/>
      <c r="M33" s="28"/>
      <c r="N33" s="28"/>
      <c r="O33" s="28"/>
      <c r="P33" s="28"/>
      <c r="Q33" s="29"/>
      <c r="R33" s="30"/>
      <c r="S33" s="25"/>
      <c r="T33" s="32"/>
      <c r="U33" s="28"/>
      <c r="V33" s="28"/>
      <c r="W33" s="28"/>
      <c r="X33" s="28"/>
      <c r="Y33" s="28"/>
      <c r="Z33" s="29"/>
      <c r="AA33" s="38"/>
      <c r="AB33" s="25"/>
    </row>
    <row r="34" spans="1:28">
      <c r="A34" s="17" t="s">
        <v>67</v>
      </c>
      <c r="B34" s="28"/>
      <c r="C34" s="26"/>
      <c r="D34" s="33"/>
      <c r="E34" s="33"/>
      <c r="F34" s="34"/>
      <c r="G34" s="33"/>
      <c r="H34" s="34"/>
      <c r="I34" s="30"/>
      <c r="J34" s="25"/>
      <c r="K34" s="32"/>
      <c r="L34" s="28"/>
      <c r="M34" s="28"/>
      <c r="N34" s="28"/>
      <c r="O34" s="28"/>
      <c r="P34" s="28"/>
      <c r="Q34" s="29"/>
      <c r="R34" s="30"/>
      <c r="S34" s="25"/>
      <c r="T34" s="32"/>
      <c r="U34" s="28"/>
      <c r="V34" s="28"/>
      <c r="W34" s="28"/>
      <c r="X34" s="28"/>
      <c r="Y34" s="28"/>
      <c r="Z34" s="29"/>
      <c r="AA34" s="38"/>
      <c r="AB34" s="25"/>
    </row>
    <row r="35" spans="1:28">
      <c r="A35" s="17" t="s">
        <v>68</v>
      </c>
      <c r="B35" s="28"/>
      <c r="C35" s="26"/>
      <c r="D35" s="33"/>
      <c r="E35" s="33"/>
      <c r="F35" s="34"/>
      <c r="G35" s="33"/>
      <c r="H35" s="34"/>
      <c r="I35" s="30"/>
      <c r="J35" s="25"/>
      <c r="K35" s="32"/>
      <c r="L35" s="28"/>
      <c r="M35" s="28"/>
      <c r="N35" s="28"/>
      <c r="O35" s="28"/>
      <c r="P35" s="28"/>
      <c r="Q35" s="29"/>
      <c r="R35" s="30"/>
      <c r="S35" s="25"/>
      <c r="T35" s="32"/>
      <c r="U35" s="28"/>
      <c r="V35" s="28"/>
      <c r="W35" s="28"/>
      <c r="X35" s="28"/>
      <c r="Y35" s="28"/>
      <c r="Z35" s="29"/>
      <c r="AA35" s="38"/>
      <c r="AB35" s="25"/>
    </row>
    <row r="36" spans="1:28">
      <c r="A36" s="17" t="s">
        <v>69</v>
      </c>
      <c r="B36" s="28"/>
      <c r="C36" s="26"/>
      <c r="D36" s="33"/>
      <c r="E36" s="33"/>
      <c r="F36" s="34"/>
      <c r="G36" s="33"/>
      <c r="H36" s="34"/>
      <c r="I36" s="30"/>
      <c r="J36" s="25"/>
      <c r="K36" s="32"/>
      <c r="L36" s="28"/>
      <c r="M36" s="28"/>
      <c r="N36" s="28"/>
      <c r="O36" s="28"/>
      <c r="P36" s="28"/>
      <c r="Q36" s="29"/>
      <c r="R36" s="30"/>
      <c r="S36" s="25"/>
      <c r="T36" s="32"/>
      <c r="U36" s="28"/>
      <c r="V36" s="28"/>
      <c r="W36" s="28"/>
      <c r="X36" s="28"/>
      <c r="Y36" s="28"/>
      <c r="Z36" s="29"/>
      <c r="AA36" s="38"/>
      <c r="AB36" s="25"/>
    </row>
    <row r="37" spans="1:28">
      <c r="A37" s="84" t="s">
        <v>70</v>
      </c>
      <c r="B37" s="85"/>
      <c r="C37" s="26"/>
      <c r="D37" s="33"/>
      <c r="E37" s="33"/>
      <c r="F37" s="87"/>
      <c r="G37" s="33"/>
      <c r="H37" s="87"/>
      <c r="I37" s="88"/>
      <c r="J37" s="25"/>
      <c r="K37" s="89"/>
      <c r="L37" s="85"/>
      <c r="M37" s="85"/>
      <c r="N37" s="85"/>
      <c r="O37" s="85"/>
      <c r="P37" s="85"/>
      <c r="Q37" s="86"/>
      <c r="R37" s="88"/>
      <c r="S37" s="25"/>
      <c r="T37" s="89"/>
      <c r="U37" s="85"/>
      <c r="V37" s="85"/>
      <c r="W37" s="85"/>
      <c r="X37" s="85"/>
      <c r="Y37" s="85"/>
      <c r="Z37" s="86"/>
      <c r="AA37" s="90"/>
      <c r="AB37" s="25"/>
    </row>
    <row r="38" spans="1:28" ht="9" customHeight="1"/>
    <row r="39" spans="1:28">
      <c r="A39" s="22"/>
      <c r="B39" s="22"/>
      <c r="D39" s="24"/>
      <c r="E39" s="24"/>
      <c r="F39" s="24"/>
      <c r="G39" s="24" t="s">
        <v>79</v>
      </c>
      <c r="H39" s="288">
        <f>SUM(B7:I37)</f>
        <v>0</v>
      </c>
      <c r="I39" s="289"/>
      <c r="J39" s="22"/>
      <c r="K39" s="22"/>
      <c r="L39" s="22"/>
      <c r="M39" s="22"/>
      <c r="N39" s="22"/>
      <c r="O39" s="22"/>
      <c r="P39" s="24" t="s">
        <v>79</v>
      </c>
      <c r="Q39" s="288">
        <f>SUM(K7:R37)</f>
        <v>0</v>
      </c>
      <c r="R39" s="289"/>
      <c r="S39" s="23"/>
      <c r="T39" s="22"/>
      <c r="U39" s="22"/>
      <c r="V39" s="22"/>
      <c r="W39" s="22"/>
      <c r="X39" s="22"/>
      <c r="Y39" s="24" t="s">
        <v>79</v>
      </c>
      <c r="Z39" s="288">
        <f>SUM(T7:AA37)</f>
        <v>0</v>
      </c>
      <c r="AA39" s="289"/>
      <c r="AB39" s="23"/>
    </row>
  </sheetData>
  <sheetProtection selectLockedCells="1"/>
  <customSheetViews>
    <customSheetView guid="{3FB86D41-FCDB-4322-B6B1-22999C83BE84}" showRuler="0">
      <pageMargins left="0.78740157499999996" right="0.78740157499999996" top="0.984251969" bottom="0.984251969" header="0.4921259845" footer="0.4921259845"/>
      <headerFooter alignWithMargins="0"/>
    </customSheetView>
  </customSheetViews>
  <mergeCells count="9">
    <mergeCell ref="H39:I39"/>
    <mergeCell ref="Q39:R39"/>
    <mergeCell ref="Z39:AA39"/>
    <mergeCell ref="P1:V1"/>
    <mergeCell ref="P2:R2"/>
    <mergeCell ref="T5:AA5"/>
    <mergeCell ref="K5:R5"/>
    <mergeCell ref="B5:I5"/>
    <mergeCell ref="A4:AA4"/>
  </mergeCells>
  <phoneticPr fontId="10" type="noConversion"/>
  <pageMargins left="0.31496062992125984" right="0" top="0.35433070866141736" bottom="0.35433070866141736"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8" tint="0.39997558519241921"/>
  </sheetPr>
  <dimension ref="A1:D27"/>
  <sheetViews>
    <sheetView topLeftCell="A13" workbookViewId="0">
      <selection activeCell="I28" sqref="I28"/>
    </sheetView>
  </sheetViews>
  <sheetFormatPr baseColWidth="10" defaultRowHeight="12.75"/>
  <cols>
    <col min="1" max="1" width="56" customWidth="1"/>
    <col min="2" max="2" width="14" customWidth="1"/>
    <col min="3" max="3" width="17.85546875" customWidth="1"/>
  </cols>
  <sheetData>
    <row r="1" spans="1:4" ht="57.75" customHeight="1">
      <c r="A1" s="57" t="s">
        <v>128</v>
      </c>
    </row>
    <row r="2" spans="1:4" ht="36.75" customHeight="1">
      <c r="A2" s="274" t="s">
        <v>129</v>
      </c>
    </row>
    <row r="3" spans="1:4" ht="65.25" customHeight="1">
      <c r="A3" s="52" t="s">
        <v>130</v>
      </c>
    </row>
    <row r="4" spans="1:4" ht="45" customHeight="1">
      <c r="A4" s="274" t="s">
        <v>131</v>
      </c>
      <c r="B4" s="275" t="s">
        <v>132</v>
      </c>
      <c r="C4" s="52" t="s">
        <v>133</v>
      </c>
    </row>
    <row r="5" spans="1:4" ht="31.5" customHeight="1">
      <c r="A5" s="276"/>
      <c r="B5" s="2"/>
    </row>
    <row r="6" spans="1:4" ht="31.5" customHeight="1">
      <c r="A6" s="276"/>
      <c r="D6" s="82"/>
    </row>
    <row r="7" spans="1:4" ht="31.5" customHeight="1">
      <c r="A7" s="276"/>
      <c r="D7" s="82"/>
    </row>
    <row r="8" spans="1:4" ht="31.5" customHeight="1">
      <c r="A8" s="276"/>
      <c r="D8" s="82"/>
    </row>
    <row r="9" spans="1:4" ht="31.5" customHeight="1">
      <c r="A9" s="276"/>
      <c r="D9" s="82"/>
    </row>
    <row r="10" spans="1:4" ht="31.5" customHeight="1">
      <c r="A10" s="276"/>
      <c r="D10" s="82"/>
    </row>
    <row r="11" spans="1:4" ht="22.5" customHeight="1">
      <c r="D11" s="82"/>
    </row>
    <row r="12" spans="1:4" ht="27" customHeight="1">
      <c r="A12" s="274" t="s">
        <v>134</v>
      </c>
      <c r="B12" s="275" t="s">
        <v>132</v>
      </c>
      <c r="C12" s="52" t="s">
        <v>133</v>
      </c>
      <c r="D12" s="82"/>
    </row>
    <row r="13" spans="1:4" ht="12.75" customHeight="1">
      <c r="D13" s="82"/>
    </row>
    <row r="14" spans="1:4" ht="91.5" customHeight="1">
      <c r="A14" s="277"/>
      <c r="B14" s="145"/>
      <c r="C14" s="145"/>
      <c r="D14" s="82"/>
    </row>
    <row r="15" spans="1:4" ht="15.75" customHeight="1">
      <c r="A15" s="278" t="s">
        <v>135</v>
      </c>
      <c r="B15" s="145"/>
      <c r="C15" s="145"/>
      <c r="D15" s="82"/>
    </row>
    <row r="16" spans="1:4" ht="13.5" customHeight="1">
      <c r="A16" s="258" t="s">
        <v>109</v>
      </c>
      <c r="B16" s="145"/>
      <c r="C16" s="145"/>
      <c r="D16" s="82"/>
    </row>
    <row r="17" spans="1:4" ht="98.25" customHeight="1">
      <c r="A17" s="257"/>
      <c r="B17" s="145"/>
      <c r="C17" s="145"/>
      <c r="D17" s="82"/>
    </row>
    <row r="18" spans="1:4" ht="15.75" customHeight="1">
      <c r="A18" s="258" t="s">
        <v>136</v>
      </c>
      <c r="B18" s="145"/>
      <c r="C18" s="145"/>
      <c r="D18" s="82"/>
    </row>
    <row r="19" spans="1:4" ht="18" customHeight="1">
      <c r="A19" s="258" t="s">
        <v>110</v>
      </c>
      <c r="B19" s="96"/>
      <c r="C19" s="96"/>
      <c r="D19" s="82"/>
    </row>
    <row r="20" spans="1:4" ht="18" customHeight="1">
      <c r="D20" s="82"/>
    </row>
    <row r="21" spans="1:4" ht="15" customHeight="1">
      <c r="D21" s="82"/>
    </row>
    <row r="22" spans="1:4" ht="18" customHeight="1">
      <c r="D22" s="82"/>
    </row>
    <row r="23" spans="1:4" ht="18" customHeight="1">
      <c r="D23" s="82"/>
    </row>
    <row r="24" spans="1:4" ht="15" customHeight="1">
      <c r="D24" s="82"/>
    </row>
    <row r="25" spans="1:4" ht="15" customHeight="1">
      <c r="D25" s="82"/>
    </row>
    <row r="26" spans="1:4" ht="15" customHeight="1">
      <c r="D26" s="82"/>
    </row>
    <row r="27" spans="1:4">
      <c r="D27" s="83"/>
    </row>
  </sheetData>
  <pageMargins left="0.9055118110236221" right="0" top="0.39370078740157483" bottom="0.39370078740157483"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sheetPr>
    <tabColor theme="2" tint="-0.499984740745262"/>
  </sheetPr>
  <dimension ref="B2:G9"/>
  <sheetViews>
    <sheetView workbookViewId="0">
      <selection activeCell="E5" sqref="E5:E8"/>
    </sheetView>
  </sheetViews>
  <sheetFormatPr baseColWidth="10" defaultRowHeight="12.75"/>
  <cols>
    <col min="1" max="1" width="5.28515625" customWidth="1"/>
    <col min="2" max="2" width="18.7109375" customWidth="1"/>
    <col min="3" max="7" width="14.140625" customWidth="1"/>
  </cols>
  <sheetData>
    <row r="2" spans="2:7" ht="21">
      <c r="B2" s="65" t="s">
        <v>111</v>
      </c>
    </row>
    <row r="3" spans="2:7" ht="15">
      <c r="B3" s="66"/>
    </row>
    <row r="4" spans="2:7" ht="18.75" customHeight="1">
      <c r="B4" s="67" t="s">
        <v>112</v>
      </c>
      <c r="C4" s="68">
        <v>1</v>
      </c>
      <c r="D4" s="68">
        <v>2</v>
      </c>
      <c r="E4" s="68">
        <v>3</v>
      </c>
      <c r="F4" s="68">
        <v>4</v>
      </c>
      <c r="G4" s="68">
        <v>5</v>
      </c>
    </row>
    <row r="5" spans="2:7" ht="18.75" customHeight="1">
      <c r="B5" s="69" t="s">
        <v>113</v>
      </c>
      <c r="C5" s="70" t="s">
        <v>114</v>
      </c>
      <c r="D5" s="71">
        <v>689</v>
      </c>
      <c r="E5" s="71">
        <v>1298</v>
      </c>
      <c r="F5" s="71">
        <v>1612</v>
      </c>
      <c r="G5" s="71">
        <v>1995</v>
      </c>
    </row>
    <row r="6" spans="2:7" ht="18.75" customHeight="1">
      <c r="B6" s="72" t="s">
        <v>115</v>
      </c>
      <c r="C6" s="70" t="s">
        <v>114</v>
      </c>
      <c r="D6" s="73">
        <v>316</v>
      </c>
      <c r="E6" s="91">
        <v>545</v>
      </c>
      <c r="F6" s="73">
        <v>728</v>
      </c>
      <c r="G6" s="73">
        <v>901</v>
      </c>
    </row>
    <row r="7" spans="2:7" ht="18.75" customHeight="1">
      <c r="B7" s="72" t="s">
        <v>116</v>
      </c>
      <c r="C7" s="70" t="s">
        <v>114</v>
      </c>
      <c r="D7" s="74">
        <f>'KV allgemein übersichtlicher'!I58</f>
        <v>0</v>
      </c>
      <c r="E7" s="92">
        <f>'KV allgemein übersichtlicher'!I58</f>
        <v>0</v>
      </c>
      <c r="F7" s="74">
        <f>'KV allgemein übersichtlicher'!I58</f>
        <v>0</v>
      </c>
      <c r="G7" s="74">
        <f>'KV allgemein übersichtlicher'!I54</f>
        <v>0</v>
      </c>
    </row>
    <row r="8" spans="2:7" ht="18.75" customHeight="1">
      <c r="B8" s="75" t="s">
        <v>117</v>
      </c>
      <c r="C8" s="70" t="s">
        <v>114</v>
      </c>
      <c r="D8" s="76">
        <f t="shared" ref="D8:G8" si="0">D6-D7/D5*D6</f>
        <v>316</v>
      </c>
      <c r="E8" s="93">
        <f t="shared" si="0"/>
        <v>545</v>
      </c>
      <c r="F8" s="76">
        <f t="shared" si="0"/>
        <v>728</v>
      </c>
      <c r="G8" s="76">
        <f t="shared" si="0"/>
        <v>901</v>
      </c>
    </row>
    <row r="9" spans="2:7">
      <c r="B9" s="77" t="s">
        <v>118</v>
      </c>
      <c r="C9" s="78"/>
      <c r="D9" s="78">
        <f t="shared" ref="D9:G9" si="1">D6/D5</f>
        <v>0.45863570391872277</v>
      </c>
      <c r="E9" s="78">
        <f t="shared" si="1"/>
        <v>0.41987673343605547</v>
      </c>
      <c r="F9" s="78">
        <f t="shared" si="1"/>
        <v>0.45161290322580644</v>
      </c>
      <c r="G9" s="78">
        <f t="shared" si="1"/>
        <v>0.45162907268170427</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Tabelle2">
    <tabColor theme="6" tint="0.79998168889431442"/>
  </sheetPr>
  <dimension ref="B3:H12"/>
  <sheetViews>
    <sheetView workbookViewId="0">
      <selection activeCell="L44" sqref="L44"/>
    </sheetView>
  </sheetViews>
  <sheetFormatPr baseColWidth="10" defaultRowHeight="12.75"/>
  <cols>
    <col min="1" max="1" width="4.7109375" customWidth="1"/>
    <col min="2" max="2" width="3.42578125" bestFit="1" customWidth="1"/>
    <col min="3" max="3" width="10.5703125" bestFit="1" customWidth="1"/>
    <col min="6" max="6" width="3.85546875" style="5" customWidth="1"/>
    <col min="7" max="7" width="17.5703125" bestFit="1" customWidth="1"/>
  </cols>
  <sheetData>
    <row r="3" spans="2:8">
      <c r="B3" s="299" t="s">
        <v>83</v>
      </c>
      <c r="C3" s="299"/>
      <c r="D3" s="299"/>
      <c r="F3" s="299" t="s">
        <v>17</v>
      </c>
      <c r="G3" s="299"/>
      <c r="H3" s="299"/>
    </row>
    <row r="4" spans="2:8">
      <c r="B4">
        <v>1</v>
      </c>
      <c r="C4" s="3">
        <v>2</v>
      </c>
      <c r="D4" s="6">
        <v>689</v>
      </c>
      <c r="F4">
        <v>1</v>
      </c>
      <c r="G4" s="3">
        <v>0</v>
      </c>
    </row>
    <row r="5" spans="2:8">
      <c r="B5">
        <v>2</v>
      </c>
      <c r="C5" s="3">
        <v>3</v>
      </c>
      <c r="D5" s="6">
        <v>1298</v>
      </c>
      <c r="F5">
        <v>2</v>
      </c>
      <c r="G5" t="s">
        <v>23</v>
      </c>
      <c r="H5" s="6">
        <v>231</v>
      </c>
    </row>
    <row r="6" spans="2:8">
      <c r="B6">
        <v>3</v>
      </c>
      <c r="C6" s="3">
        <v>4</v>
      </c>
      <c r="D6" s="6">
        <v>1612</v>
      </c>
      <c r="F6">
        <v>3</v>
      </c>
      <c r="G6" s="3" t="s">
        <v>13</v>
      </c>
      <c r="H6" s="6">
        <v>468</v>
      </c>
    </row>
    <row r="7" spans="2:8">
      <c r="B7">
        <v>4</v>
      </c>
      <c r="C7" s="3">
        <v>5</v>
      </c>
      <c r="D7" s="6">
        <v>1995</v>
      </c>
      <c r="F7">
        <v>4</v>
      </c>
      <c r="G7" t="s">
        <v>24</v>
      </c>
      <c r="H7" s="6">
        <v>689</v>
      </c>
    </row>
    <row r="8" spans="2:8">
      <c r="B8">
        <v>5</v>
      </c>
      <c r="C8" t="s">
        <v>101</v>
      </c>
      <c r="D8" s="6">
        <v>0</v>
      </c>
      <c r="F8">
        <v>5</v>
      </c>
      <c r="G8" s="3" t="s">
        <v>14</v>
      </c>
      <c r="H8" s="6">
        <v>1144</v>
      </c>
    </row>
    <row r="9" spans="2:8">
      <c r="F9">
        <v>6</v>
      </c>
      <c r="G9" t="s">
        <v>25</v>
      </c>
      <c r="H9" s="6">
        <v>1298</v>
      </c>
    </row>
    <row r="10" spans="2:8">
      <c r="C10" s="39"/>
      <c r="D10" s="6"/>
      <c r="F10">
        <v>7</v>
      </c>
      <c r="G10" s="3" t="s">
        <v>15</v>
      </c>
      <c r="H10" s="6">
        <v>1612</v>
      </c>
    </row>
    <row r="11" spans="2:8">
      <c r="C11" s="3"/>
      <c r="D11" s="6"/>
      <c r="F11">
        <v>8</v>
      </c>
      <c r="G11" s="3" t="s">
        <v>22</v>
      </c>
      <c r="H11" s="6">
        <v>1995</v>
      </c>
    </row>
    <row r="12" spans="2:8">
      <c r="C12" s="39"/>
      <c r="D12" s="6"/>
    </row>
  </sheetData>
  <sheetProtection selectLockedCells="1"/>
  <customSheetViews>
    <customSheetView guid="{3FB86D41-FCDB-4322-B6B1-22999C83BE84}" showRuler="0">
      <selection activeCell="B9" sqref="B9"/>
      <pageMargins left="0.78740157499999996" right="0.78740157499999996" top="0.984251969" bottom="0.984251969" header="0.4921259845" footer="0.4921259845"/>
      <headerFooter alignWithMargins="0"/>
    </customSheetView>
  </customSheetViews>
  <mergeCells count="2">
    <mergeCell ref="B3:D3"/>
    <mergeCell ref="F3:H3"/>
  </mergeCells>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KV allgemein übersichtlicher</vt:lpstr>
      <vt:lpstr>Berechnung Zeitkontingent</vt:lpstr>
      <vt:lpstr>Zusatzleistungen</vt:lpstr>
      <vt:lpstr>Kombileistung</vt:lpstr>
      <vt:lpstr>Daten Pflegegrade</vt:lpstr>
      <vt:lpstr>'Berechnung Zeitkontingent'!Druckbereich</vt:lpstr>
      <vt:lpstr>'KV allgemein übersichtlicher'!Druckbereich</vt:lpstr>
      <vt:lpstr>'KV allgemein übersichtlicher'!fax</vt:lpstr>
      <vt:lpstr>Pflegestufen</vt:lpstr>
    </vt:vector>
  </TitlesOfParts>
  <Company>BPA Hamburg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selin</dc:creator>
  <cp:lastModifiedBy>s.schumacher</cp:lastModifiedBy>
  <cp:lastPrinted>2019-03-01T11:18:32Z</cp:lastPrinted>
  <dcterms:created xsi:type="dcterms:W3CDTF">2008-07-15T14:46:50Z</dcterms:created>
  <dcterms:modified xsi:type="dcterms:W3CDTF">2019-03-18T13:05:26Z</dcterms:modified>
</cp:coreProperties>
</file>